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Č11 - Č.Zlatníky-Most, 2.TK" sheetId="2" r:id="rId2"/>
    <sheet name="Č12 - žst.Most n.n. kol.č..." sheetId="3" r:id="rId3"/>
    <sheet name="Č13 - žst.Most n.n._kol.č..." sheetId="4" r:id="rId4"/>
    <sheet name="Č21 - 1.TK Řehlovice - Tr..." sheetId="5" r:id="rId5"/>
    <sheet name="Č22 - 1.TK Úpořiny - Řehl..." sheetId="6" r:id="rId6"/>
    <sheet name="Č23 - 2.TK Trmice – Řehlo..." sheetId="7" r:id="rId7"/>
    <sheet name="Č24 - 2.TK Řehlovice – Úp..." sheetId="8" r:id="rId8"/>
    <sheet name="Č25 - Složení kolenic R35..." sheetId="9" r:id="rId9"/>
    <sheet name="Č31 - TK Louny předměstí ..." sheetId="10" r:id="rId10"/>
    <sheet name="Č32 - TK Břvany - Bečov" sheetId="11" r:id="rId11"/>
    <sheet name="Č33 - 1.SK Lenešice" sheetId="12" r:id="rId12"/>
    <sheet name="Č34 - Oprava přejezdu P19..." sheetId="13" r:id="rId13"/>
    <sheet name="Č35 - Oprava přejezdu P19..." sheetId="14" r:id="rId14"/>
    <sheet name="Č41 - TK Oldřichov u Duch..." sheetId="15" r:id="rId15"/>
    <sheet name="Č51 - TK Milostín – Měcho..." sheetId="16" r:id="rId16"/>
    <sheet name="Č61 - Žst Most n.n. kolej 37" sheetId="17" r:id="rId17"/>
    <sheet name="Č62 - Žst Most n.n. kolej 38" sheetId="18" r:id="rId18"/>
    <sheet name="Č63 - Oprava přejezdu Lou..." sheetId="19" r:id="rId19"/>
    <sheet name="Č64 - Oprava přejezdu Lou..." sheetId="20" r:id="rId20"/>
    <sheet name="Č61 - VRN" sheetId="21" r:id="rId21"/>
    <sheet name="Č91 - Kolejnice R350 HT z..." sheetId="22" r:id="rId22"/>
    <sheet name="Č92 - Materiál užitý ze z..." sheetId="23" r:id="rId23"/>
    <sheet name="Seznam figur" sheetId="24" r:id="rId24"/>
  </sheets>
  <definedNames>
    <definedName name="_xlnm.Print_Area" localSheetId="0">'Rekapitulace stavby'!$D$4:$AO$36,'Rekapitulace stavby'!$C$42:$AQ$85</definedName>
    <definedName name="_xlnm.Print_Titles" localSheetId="0">'Rekapitulace stavby'!$52:$52</definedName>
    <definedName name="_xlnm._FilterDatabase" localSheetId="1" hidden="1">'Č11 - Č.Zlatníky-Most, 2.TK'!$C$88:$K$233</definedName>
    <definedName name="_xlnm.Print_Area" localSheetId="1">'Č11 - Č.Zlatníky-Most, 2.TK'!$C$74:$K$233</definedName>
    <definedName name="_xlnm.Print_Titles" localSheetId="1">'Č11 - Č.Zlatníky-Most, 2.TK'!$88:$88</definedName>
    <definedName name="_xlnm._FilterDatabase" localSheetId="2" hidden="1">'Č12 - žst.Most n.n. kol.č...'!$C$88:$K$248</definedName>
    <definedName name="_xlnm.Print_Area" localSheetId="2">'Č12 - žst.Most n.n. kol.č...'!$C$74:$K$248</definedName>
    <definedName name="_xlnm.Print_Titles" localSheetId="2">'Č12 - žst.Most n.n. kol.č...'!$88:$88</definedName>
    <definedName name="_xlnm._FilterDatabase" localSheetId="3" hidden="1">'Č13 - žst.Most n.n._kol.č...'!$C$88:$K$283</definedName>
    <definedName name="_xlnm.Print_Area" localSheetId="3">'Č13 - žst.Most n.n._kol.č...'!$C$74:$K$283</definedName>
    <definedName name="_xlnm.Print_Titles" localSheetId="3">'Č13 - žst.Most n.n._kol.č...'!$88:$88</definedName>
    <definedName name="_xlnm._FilterDatabase" localSheetId="4" hidden="1">'Č21 - 1.TK Řehlovice - Tr...'!$C$88:$K$233</definedName>
    <definedName name="_xlnm.Print_Area" localSheetId="4">'Č21 - 1.TK Řehlovice - Tr...'!$C$74:$K$233</definedName>
    <definedName name="_xlnm.Print_Titles" localSheetId="4">'Č21 - 1.TK Řehlovice - Tr...'!$88:$88</definedName>
    <definedName name="_xlnm._FilterDatabase" localSheetId="5" hidden="1">'Č22 - 1.TK Úpořiny - Řehl...'!$C$87:$K$184</definedName>
    <definedName name="_xlnm.Print_Area" localSheetId="5">'Č22 - 1.TK Úpořiny - Řehl...'!$C$73:$K$184</definedName>
    <definedName name="_xlnm.Print_Titles" localSheetId="5">'Č22 - 1.TK Úpořiny - Řehl...'!$87:$87</definedName>
    <definedName name="_xlnm._FilterDatabase" localSheetId="6" hidden="1">'Č23 - 2.TK Trmice – Řehlo...'!$C$88:$K$246</definedName>
    <definedName name="_xlnm.Print_Area" localSheetId="6">'Č23 - 2.TK Trmice – Řehlo...'!$C$74:$K$246</definedName>
    <definedName name="_xlnm.Print_Titles" localSheetId="6">'Č23 - 2.TK Trmice – Řehlo...'!$88:$88</definedName>
    <definedName name="_xlnm._FilterDatabase" localSheetId="7" hidden="1">'Č24 - 2.TK Řehlovice – Úp...'!$C$88:$K$192</definedName>
    <definedName name="_xlnm.Print_Area" localSheetId="7">'Č24 - 2.TK Řehlovice – Úp...'!$C$74:$K$192</definedName>
    <definedName name="_xlnm.Print_Titles" localSheetId="7">'Č24 - 2.TK Řehlovice – Úp...'!$88:$88</definedName>
    <definedName name="_xlnm._FilterDatabase" localSheetId="8" hidden="1">'Č25 - Složení kolenic R35...'!$C$85:$K$92</definedName>
    <definedName name="_xlnm.Print_Area" localSheetId="8">'Č25 - Složení kolenic R35...'!$C$71:$K$92</definedName>
    <definedName name="_xlnm.Print_Titles" localSheetId="8">'Č25 - Složení kolenic R35...'!$85:$85</definedName>
    <definedName name="_xlnm._FilterDatabase" localSheetId="9" hidden="1">'Č31 - TK Louny předměstí ...'!$C$88:$K$290</definedName>
    <definedName name="_xlnm.Print_Area" localSheetId="9">'Č31 - TK Louny předměstí ...'!$C$74:$K$290</definedName>
    <definedName name="_xlnm.Print_Titles" localSheetId="9">'Č31 - TK Louny předměstí ...'!$88:$88</definedName>
    <definedName name="_xlnm._FilterDatabase" localSheetId="10" hidden="1">'Č32 - TK Břvany - Bečov'!$C$86:$K$198</definedName>
    <definedName name="_xlnm.Print_Area" localSheetId="10">'Č32 - TK Břvany - Bečov'!$C$72:$K$198</definedName>
    <definedName name="_xlnm.Print_Titles" localSheetId="10">'Č32 - TK Břvany - Bečov'!$86:$86</definedName>
    <definedName name="_xlnm._FilterDatabase" localSheetId="11" hidden="1">'Č33 - 1.SK Lenešice'!$C$88:$K$218</definedName>
    <definedName name="_xlnm.Print_Area" localSheetId="11">'Č33 - 1.SK Lenešice'!$C$74:$K$218</definedName>
    <definedName name="_xlnm.Print_Titles" localSheetId="11">'Č33 - 1.SK Lenešice'!$88:$88</definedName>
    <definedName name="_xlnm._FilterDatabase" localSheetId="12" hidden="1">'Č34 - Oprava přejezdu P19...'!$C$88:$K$203</definedName>
    <definedName name="_xlnm.Print_Area" localSheetId="12">'Č34 - Oprava přejezdu P19...'!$C$74:$K$203</definedName>
    <definedName name="_xlnm.Print_Titles" localSheetId="12">'Č34 - Oprava přejezdu P19...'!$88:$88</definedName>
    <definedName name="_xlnm._FilterDatabase" localSheetId="13" hidden="1">'Č35 - Oprava přejezdu P19...'!$C$88:$K$203</definedName>
    <definedName name="_xlnm.Print_Area" localSheetId="13">'Č35 - Oprava přejezdu P19...'!$C$74:$K$203</definedName>
    <definedName name="_xlnm.Print_Titles" localSheetId="13">'Č35 - Oprava přejezdu P19...'!$88:$88</definedName>
    <definedName name="_xlnm._FilterDatabase" localSheetId="14" hidden="1">'Č41 - TK Oldřichov u Duch...'!$C$87:$K$239</definedName>
    <definedName name="_xlnm.Print_Area" localSheetId="14">'Č41 - TK Oldřichov u Duch...'!$C$73:$K$239</definedName>
    <definedName name="_xlnm.Print_Titles" localSheetId="14">'Č41 - TK Oldřichov u Duch...'!$87:$87</definedName>
    <definedName name="_xlnm._FilterDatabase" localSheetId="15" hidden="1">'Č51 - TK Milostín – Měcho...'!$C$88:$K$172</definedName>
    <definedName name="_xlnm.Print_Area" localSheetId="15">'Č51 - TK Milostín – Měcho...'!$C$74:$K$172</definedName>
    <definedName name="_xlnm.Print_Titles" localSheetId="15">'Č51 - TK Milostín – Měcho...'!$88:$88</definedName>
    <definedName name="_xlnm._FilterDatabase" localSheetId="16" hidden="1">'Č61 - Žst Most n.n. kolej 37'!$C$85:$K$101</definedName>
    <definedName name="_xlnm.Print_Area" localSheetId="16">'Č61 - Žst Most n.n. kolej 37'!$C$71:$K$101</definedName>
    <definedName name="_xlnm.Print_Titles" localSheetId="16">'Č61 - Žst Most n.n. kolej 37'!$85:$85</definedName>
    <definedName name="_xlnm._FilterDatabase" localSheetId="17" hidden="1">'Č62 - Žst Most n.n. kolej 38'!$C$85:$K$101</definedName>
    <definedName name="_xlnm.Print_Area" localSheetId="17">'Č62 - Žst Most n.n. kolej 38'!$C$71:$K$101</definedName>
    <definedName name="_xlnm.Print_Titles" localSheetId="17">'Č62 - Žst Most n.n. kolej 38'!$85:$85</definedName>
    <definedName name="_xlnm._FilterDatabase" localSheetId="18" hidden="1">'Č63 - Oprava přejezdu Lou...'!$C$85:$K$91</definedName>
    <definedName name="_xlnm.Print_Area" localSheetId="18">'Č63 - Oprava přejezdu Lou...'!$C$71:$K$91</definedName>
    <definedName name="_xlnm.Print_Titles" localSheetId="18">'Č63 - Oprava přejezdu Lou...'!$85:$85</definedName>
    <definedName name="_xlnm._FilterDatabase" localSheetId="19" hidden="1">'Č64 - Oprava přejezdu Lou...'!$C$85:$K$91</definedName>
    <definedName name="_xlnm.Print_Area" localSheetId="19">'Č64 - Oprava přejezdu Lou...'!$C$71:$K$91</definedName>
    <definedName name="_xlnm.Print_Titles" localSheetId="19">'Č64 - Oprava přejezdu Lou...'!$85:$85</definedName>
    <definedName name="_xlnm._FilterDatabase" localSheetId="20" hidden="1">'Č61 - VRN'!$C$85:$K$105</definedName>
    <definedName name="_xlnm.Print_Area" localSheetId="20">'Č61 - VRN'!$C$71:$K$105</definedName>
    <definedName name="_xlnm.Print_Titles" localSheetId="20">'Č61 - VRN'!$85:$85</definedName>
    <definedName name="_xlnm._FilterDatabase" localSheetId="21" hidden="1">'Č91 - Kolejnice R350 HT z...'!$C$84:$K$103</definedName>
    <definedName name="_xlnm.Print_Area" localSheetId="21">'Č91 - Kolejnice R350 HT z...'!$C$70:$K$103</definedName>
    <definedName name="_xlnm.Print_Titles" localSheetId="21">'Č91 - Kolejnice R350 HT z...'!$84:$84</definedName>
    <definedName name="_xlnm._FilterDatabase" localSheetId="22" hidden="1">'Č92 - Materiál užitý ze z...'!$C$87:$K$188</definedName>
    <definedName name="_xlnm.Print_Area" localSheetId="22">'Č92 - Materiál užitý ze z...'!$C$73:$K$188</definedName>
    <definedName name="_xlnm.Print_Titles" localSheetId="22">'Č92 - Materiál užitý ze z...'!$87:$87</definedName>
    <definedName name="_xlnm.Print_Area" localSheetId="23">'Seznam figur'!$C$4:$G$1098</definedName>
    <definedName name="_xlnm.Print_Titles" localSheetId="23">'Seznam figur'!$9:$9</definedName>
  </definedNames>
  <calcPr/>
</workbook>
</file>

<file path=xl/calcChain.xml><?xml version="1.0" encoding="utf-8"?>
<calcChain xmlns="http://schemas.openxmlformats.org/spreadsheetml/2006/main">
  <c i="24" l="1" r="D7"/>
  <c i="23" r="J39"/>
  <c r="J38"/>
  <c i="1" r="AY84"/>
  <c i="23" r="J37"/>
  <c i="1" r="AX84"/>
  <c i="23" r="BI182"/>
  <c r="BH182"/>
  <c r="BF182"/>
  <c r="BE182"/>
  <c r="T182"/>
  <c r="R182"/>
  <c r="P182"/>
  <c r="BI178"/>
  <c r="BH178"/>
  <c r="BF178"/>
  <c r="BE178"/>
  <c r="T178"/>
  <c r="R178"/>
  <c r="P178"/>
  <c r="BI173"/>
  <c r="BH173"/>
  <c r="BF173"/>
  <c r="BE173"/>
  <c r="T173"/>
  <c r="R173"/>
  <c r="P173"/>
  <c r="BI168"/>
  <c r="BH168"/>
  <c r="BF168"/>
  <c r="BE168"/>
  <c r="T168"/>
  <c r="R168"/>
  <c r="P168"/>
  <c r="BI162"/>
  <c r="BH162"/>
  <c r="BF162"/>
  <c r="BE162"/>
  <c r="T162"/>
  <c r="R162"/>
  <c r="P162"/>
  <c r="BI157"/>
  <c r="BH157"/>
  <c r="BF157"/>
  <c r="BE157"/>
  <c r="T157"/>
  <c r="R157"/>
  <c r="P157"/>
  <c r="BI152"/>
  <c r="BH152"/>
  <c r="BF152"/>
  <c r="BE152"/>
  <c r="T152"/>
  <c r="R152"/>
  <c r="P152"/>
  <c r="BI147"/>
  <c r="BH147"/>
  <c r="BF147"/>
  <c r="BE147"/>
  <c r="T147"/>
  <c r="R147"/>
  <c r="P147"/>
  <c r="BI142"/>
  <c r="BH142"/>
  <c r="BF142"/>
  <c r="BE142"/>
  <c r="T142"/>
  <c r="R142"/>
  <c r="P142"/>
  <c r="BI137"/>
  <c r="BH137"/>
  <c r="BF137"/>
  <c r="BE137"/>
  <c r="T137"/>
  <c r="R137"/>
  <c r="P137"/>
  <c r="BI132"/>
  <c r="BH132"/>
  <c r="BF132"/>
  <c r="BE132"/>
  <c r="T132"/>
  <c r="R132"/>
  <c r="P132"/>
  <c r="BI127"/>
  <c r="BH127"/>
  <c r="BF127"/>
  <c r="BE127"/>
  <c r="T127"/>
  <c r="R127"/>
  <c r="P127"/>
  <c r="BI122"/>
  <c r="BH122"/>
  <c r="BF122"/>
  <c r="BE122"/>
  <c r="T122"/>
  <c r="R122"/>
  <c r="P122"/>
  <c r="BI117"/>
  <c r="BH117"/>
  <c r="BF117"/>
  <c r="BE117"/>
  <c r="T117"/>
  <c r="R117"/>
  <c r="P117"/>
  <c r="BI112"/>
  <c r="BH112"/>
  <c r="BF112"/>
  <c r="BE112"/>
  <c r="T112"/>
  <c r="R112"/>
  <c r="P112"/>
  <c r="BI107"/>
  <c r="BH107"/>
  <c r="BF107"/>
  <c r="BE107"/>
  <c r="T107"/>
  <c r="R107"/>
  <c r="P107"/>
  <c r="BI102"/>
  <c r="BH102"/>
  <c r="BF102"/>
  <c r="BE102"/>
  <c r="T102"/>
  <c r="R102"/>
  <c r="P102"/>
  <c r="BI96"/>
  <c r="BH96"/>
  <c r="BF96"/>
  <c r="BE96"/>
  <c r="T96"/>
  <c r="R96"/>
  <c r="P96"/>
  <c r="BI91"/>
  <c r="BH91"/>
  <c r="BF91"/>
  <c r="BE91"/>
  <c r="T91"/>
  <c r="R91"/>
  <c r="P91"/>
  <c r="J85"/>
  <c r="F84"/>
  <c r="F82"/>
  <c r="E80"/>
  <c r="J59"/>
  <c r="F58"/>
  <c r="F56"/>
  <c r="E54"/>
  <c r="J23"/>
  <c r="E23"/>
  <c r="J84"/>
  <c r="J22"/>
  <c r="J20"/>
  <c r="E20"/>
  <c r="F59"/>
  <c r="J19"/>
  <c r="J14"/>
  <c r="J56"/>
  <c r="E7"/>
  <c r="E50"/>
  <c i="22" r="J39"/>
  <c r="J38"/>
  <c i="1" r="AY83"/>
  <c i="22" r="J37"/>
  <c i="1" r="AX83"/>
  <c i="22" r="BI99"/>
  <c r="BH99"/>
  <c r="BF99"/>
  <c r="BE99"/>
  <c r="T99"/>
  <c r="R99"/>
  <c r="P99"/>
  <c r="BI86"/>
  <c r="BH86"/>
  <c r="BF86"/>
  <c r="BE86"/>
  <c r="T86"/>
  <c r="R86"/>
  <c r="P86"/>
  <c r="J82"/>
  <c r="F81"/>
  <c r="F79"/>
  <c r="E77"/>
  <c r="J59"/>
  <c r="F58"/>
  <c r="F56"/>
  <c r="E54"/>
  <c r="J23"/>
  <c r="E23"/>
  <c r="J58"/>
  <c r="J22"/>
  <c r="J20"/>
  <c r="E20"/>
  <c r="F59"/>
  <c r="J19"/>
  <c r="J14"/>
  <c r="J79"/>
  <c r="E7"/>
  <c r="E50"/>
  <c i="21" r="J39"/>
  <c r="J38"/>
  <c i="1" r="AY81"/>
  <c i="21" r="J37"/>
  <c i="1" r="AX81"/>
  <c i="21" r="BI104"/>
  <c r="BH104"/>
  <c r="BF104"/>
  <c r="BE104"/>
  <c r="T104"/>
  <c r="R104"/>
  <c r="P104"/>
  <c r="BI102"/>
  <c r="BH102"/>
  <c r="BF102"/>
  <c r="BE102"/>
  <c r="T102"/>
  <c r="R102"/>
  <c r="P102"/>
  <c r="BI98"/>
  <c r="BH98"/>
  <c r="BF98"/>
  <c r="BE98"/>
  <c r="T98"/>
  <c r="R98"/>
  <c r="P98"/>
  <c r="BI95"/>
  <c r="BH95"/>
  <c r="BF95"/>
  <c r="BE95"/>
  <c r="T95"/>
  <c r="R95"/>
  <c r="P95"/>
  <c r="BI92"/>
  <c r="BH92"/>
  <c r="BF92"/>
  <c r="BE92"/>
  <c r="T92"/>
  <c r="R92"/>
  <c r="P92"/>
  <c r="BI90"/>
  <c r="BH90"/>
  <c r="BF90"/>
  <c r="BE90"/>
  <c r="T90"/>
  <c r="R90"/>
  <c r="P90"/>
  <c r="BI88"/>
  <c r="BH88"/>
  <c r="BF88"/>
  <c r="BE88"/>
  <c r="T88"/>
  <c r="R88"/>
  <c r="P88"/>
  <c r="J83"/>
  <c r="F82"/>
  <c r="F80"/>
  <c r="E78"/>
  <c r="J59"/>
  <c r="F58"/>
  <c r="F56"/>
  <c r="E54"/>
  <c r="J23"/>
  <c r="E23"/>
  <c r="J82"/>
  <c r="J22"/>
  <c r="J20"/>
  <c r="E20"/>
  <c r="F83"/>
  <c r="J19"/>
  <c r="J14"/>
  <c r="J80"/>
  <c r="E7"/>
  <c r="E50"/>
  <c i="20" r="J39"/>
  <c r="J38"/>
  <c i="1" r="AY79"/>
  <c i="20" r="J37"/>
  <c i="1" r="AX79"/>
  <c i="20" r="BI90"/>
  <c r="BH90"/>
  <c r="BF90"/>
  <c r="BE90"/>
  <c r="T90"/>
  <c r="R90"/>
  <c r="P90"/>
  <c r="BI88"/>
  <c r="BH88"/>
  <c r="BF88"/>
  <c r="BE88"/>
  <c r="T88"/>
  <c r="R88"/>
  <c r="P88"/>
  <c r="J83"/>
  <c r="F82"/>
  <c r="F80"/>
  <c r="E78"/>
  <c r="J59"/>
  <c r="F58"/>
  <c r="F56"/>
  <c r="E54"/>
  <c r="J23"/>
  <c r="E23"/>
  <c r="J58"/>
  <c r="J22"/>
  <c r="J20"/>
  <c r="E20"/>
  <c r="F83"/>
  <c r="J19"/>
  <c r="J14"/>
  <c r="J80"/>
  <c r="E7"/>
  <c r="E74"/>
  <c i="19" r="J39"/>
  <c r="J38"/>
  <c i="1" r="AY78"/>
  <c i="19" r="J37"/>
  <c i="1" r="AX78"/>
  <c i="19" r="BI90"/>
  <c r="BH90"/>
  <c r="BF90"/>
  <c r="BE90"/>
  <c r="T90"/>
  <c r="R90"/>
  <c r="P90"/>
  <c r="BI88"/>
  <c r="BH88"/>
  <c r="BF88"/>
  <c r="BE88"/>
  <c r="T88"/>
  <c r="R88"/>
  <c r="P88"/>
  <c r="J83"/>
  <c r="F82"/>
  <c r="F80"/>
  <c r="E78"/>
  <c r="J59"/>
  <c r="F58"/>
  <c r="F56"/>
  <c r="E54"/>
  <c r="J23"/>
  <c r="E23"/>
  <c r="J82"/>
  <c r="J22"/>
  <c r="J20"/>
  <c r="E20"/>
  <c r="F83"/>
  <c r="J19"/>
  <c r="J14"/>
  <c r="J80"/>
  <c r="E7"/>
  <c r="E50"/>
  <c i="18" r="J39"/>
  <c r="J38"/>
  <c i="1" r="AY77"/>
  <c i="18" r="J37"/>
  <c i="1" r="AX77"/>
  <c i="18" r="BI100"/>
  <c r="BH100"/>
  <c r="BF100"/>
  <c r="BE100"/>
  <c r="T100"/>
  <c r="R100"/>
  <c r="P100"/>
  <c r="BI98"/>
  <c r="BH98"/>
  <c r="BF98"/>
  <c r="BE98"/>
  <c r="T98"/>
  <c r="R98"/>
  <c r="P98"/>
  <c r="BI96"/>
  <c r="BH96"/>
  <c r="BF96"/>
  <c r="BE96"/>
  <c r="T96"/>
  <c r="R96"/>
  <c r="P96"/>
  <c r="BI94"/>
  <c r="BH94"/>
  <c r="BF94"/>
  <c r="BE94"/>
  <c r="T94"/>
  <c r="R94"/>
  <c r="P94"/>
  <c r="BI92"/>
  <c r="BH92"/>
  <c r="BF92"/>
  <c r="BE92"/>
  <c r="T92"/>
  <c r="R92"/>
  <c r="P92"/>
  <c r="BI90"/>
  <c r="BH90"/>
  <c r="BF90"/>
  <c r="BE90"/>
  <c r="T90"/>
  <c r="R90"/>
  <c r="P90"/>
  <c r="BI88"/>
  <c r="BH88"/>
  <c r="BF88"/>
  <c r="BE88"/>
  <c r="T88"/>
  <c r="R88"/>
  <c r="P88"/>
  <c r="J83"/>
  <c r="F82"/>
  <c r="F80"/>
  <c r="E78"/>
  <c r="J59"/>
  <c r="F58"/>
  <c r="F56"/>
  <c r="E54"/>
  <c r="J23"/>
  <c r="E23"/>
  <c r="J82"/>
  <c r="J22"/>
  <c r="J20"/>
  <c r="E20"/>
  <c r="F59"/>
  <c r="J19"/>
  <c r="J14"/>
  <c r="J80"/>
  <c r="E7"/>
  <c r="E50"/>
  <c i="17" r="J39"/>
  <c r="J38"/>
  <c i="1" r="AY76"/>
  <c i="17" r="J37"/>
  <c i="1" r="AX76"/>
  <c i="17" r="BI100"/>
  <c r="BH100"/>
  <c r="BF100"/>
  <c r="BE100"/>
  <c r="T100"/>
  <c r="R100"/>
  <c r="P100"/>
  <c r="BI98"/>
  <c r="BH98"/>
  <c r="BF98"/>
  <c r="BE98"/>
  <c r="T98"/>
  <c r="R98"/>
  <c r="P98"/>
  <c r="BI96"/>
  <c r="BH96"/>
  <c r="BF96"/>
  <c r="BE96"/>
  <c r="T96"/>
  <c r="R96"/>
  <c r="P96"/>
  <c r="BI94"/>
  <c r="BH94"/>
  <c r="BF94"/>
  <c r="BE94"/>
  <c r="T94"/>
  <c r="R94"/>
  <c r="P94"/>
  <c r="BI92"/>
  <c r="BH92"/>
  <c r="BF92"/>
  <c r="BE92"/>
  <c r="T92"/>
  <c r="R92"/>
  <c r="P92"/>
  <c r="BI90"/>
  <c r="BH90"/>
  <c r="BF90"/>
  <c r="BE90"/>
  <c r="T90"/>
  <c r="R90"/>
  <c r="P90"/>
  <c r="BI88"/>
  <c r="BH88"/>
  <c r="BF88"/>
  <c r="BE88"/>
  <c r="T88"/>
  <c r="R88"/>
  <c r="P88"/>
  <c r="J83"/>
  <c r="F82"/>
  <c r="F80"/>
  <c r="E78"/>
  <c r="J59"/>
  <c r="F58"/>
  <c r="F56"/>
  <c r="E54"/>
  <c r="J23"/>
  <c r="E23"/>
  <c r="J82"/>
  <c r="J22"/>
  <c r="J20"/>
  <c r="E20"/>
  <c r="F83"/>
  <c r="J19"/>
  <c r="J14"/>
  <c r="J56"/>
  <c r="E7"/>
  <c r="E74"/>
  <c i="16" r="J39"/>
  <c r="J38"/>
  <c i="1" r="AY74"/>
  <c i="16" r="J37"/>
  <c i="1" r="AX74"/>
  <c i="16" r="BI168"/>
  <c r="BH168"/>
  <c r="BF168"/>
  <c r="BE168"/>
  <c r="T168"/>
  <c r="R168"/>
  <c r="P168"/>
  <c r="BI162"/>
  <c r="BH162"/>
  <c r="BF162"/>
  <c r="BE162"/>
  <c r="T162"/>
  <c r="R162"/>
  <c r="P162"/>
  <c r="BI156"/>
  <c r="BH156"/>
  <c r="BF156"/>
  <c r="BE156"/>
  <c r="T156"/>
  <c r="R156"/>
  <c r="P156"/>
  <c r="BI151"/>
  <c r="BH151"/>
  <c r="BF151"/>
  <c r="BE151"/>
  <c r="T151"/>
  <c r="R151"/>
  <c r="P151"/>
  <c r="BI146"/>
  <c r="BH146"/>
  <c r="BF146"/>
  <c r="BE146"/>
  <c r="T146"/>
  <c r="T145"/>
  <c r="R146"/>
  <c r="R145"/>
  <c r="P146"/>
  <c r="P145"/>
  <c r="BI140"/>
  <c r="BH140"/>
  <c r="BF140"/>
  <c r="BE140"/>
  <c r="T140"/>
  <c r="R140"/>
  <c r="P140"/>
  <c r="BI135"/>
  <c r="BH135"/>
  <c r="BF135"/>
  <c r="BE135"/>
  <c r="T135"/>
  <c r="R135"/>
  <c r="P135"/>
  <c r="BI130"/>
  <c r="BH130"/>
  <c r="BF130"/>
  <c r="BE130"/>
  <c r="T130"/>
  <c r="R130"/>
  <c r="P130"/>
  <c r="BI125"/>
  <c r="BH125"/>
  <c r="BF125"/>
  <c r="BE125"/>
  <c r="T125"/>
  <c r="R125"/>
  <c r="P125"/>
  <c r="BI120"/>
  <c r="BH120"/>
  <c r="BF120"/>
  <c r="BE120"/>
  <c r="T120"/>
  <c r="R120"/>
  <c r="P120"/>
  <c r="BI115"/>
  <c r="BH115"/>
  <c r="BF115"/>
  <c r="BE115"/>
  <c r="T115"/>
  <c r="R115"/>
  <c r="P115"/>
  <c r="BI110"/>
  <c r="BH110"/>
  <c r="BF110"/>
  <c r="BE110"/>
  <c r="T110"/>
  <c r="R110"/>
  <c r="P110"/>
  <c r="BI106"/>
  <c r="BH106"/>
  <c r="BF106"/>
  <c r="BE106"/>
  <c r="T106"/>
  <c r="R106"/>
  <c r="P106"/>
  <c r="BI102"/>
  <c r="BH102"/>
  <c r="BF102"/>
  <c r="BE102"/>
  <c r="T102"/>
  <c r="R102"/>
  <c r="P102"/>
  <c r="BI97"/>
  <c r="BH97"/>
  <c r="BF97"/>
  <c r="BE97"/>
  <c r="T97"/>
  <c r="R97"/>
  <c r="P97"/>
  <c r="BI92"/>
  <c r="BH92"/>
  <c r="BF92"/>
  <c r="BE92"/>
  <c r="T92"/>
  <c r="R92"/>
  <c r="P92"/>
  <c r="J86"/>
  <c r="F85"/>
  <c r="F83"/>
  <c r="E81"/>
  <c r="J59"/>
  <c r="F58"/>
  <c r="F56"/>
  <c r="E54"/>
  <c r="J23"/>
  <c r="E23"/>
  <c r="J85"/>
  <c r="J22"/>
  <c r="J20"/>
  <c r="E20"/>
  <c r="F59"/>
  <c r="J19"/>
  <c r="J14"/>
  <c r="J56"/>
  <c r="E7"/>
  <c r="E77"/>
  <c i="15" r="J39"/>
  <c r="J38"/>
  <c i="1" r="AY72"/>
  <c i="15" r="J37"/>
  <c i="1" r="AX72"/>
  <c i="15" r="BI235"/>
  <c r="BH235"/>
  <c r="BF235"/>
  <c r="BE235"/>
  <c r="T235"/>
  <c r="T234"/>
  <c r="R235"/>
  <c r="R234"/>
  <c r="P235"/>
  <c r="P234"/>
  <c r="BI227"/>
  <c r="BH227"/>
  <c r="BF227"/>
  <c r="BE227"/>
  <c r="T227"/>
  <c r="R227"/>
  <c r="P227"/>
  <c r="BI223"/>
  <c r="BH223"/>
  <c r="BF223"/>
  <c r="BE223"/>
  <c r="T223"/>
  <c r="R223"/>
  <c r="P223"/>
  <c r="BI218"/>
  <c r="BH218"/>
  <c r="BF218"/>
  <c r="BE218"/>
  <c r="T218"/>
  <c r="R218"/>
  <c r="P218"/>
  <c r="BI213"/>
  <c r="BH213"/>
  <c r="BF213"/>
  <c r="BE213"/>
  <c r="T213"/>
  <c r="R213"/>
  <c r="P213"/>
  <c r="BI209"/>
  <c r="BH209"/>
  <c r="BF209"/>
  <c r="BE209"/>
  <c r="T209"/>
  <c r="R209"/>
  <c r="P209"/>
  <c r="BI205"/>
  <c r="BH205"/>
  <c r="BF205"/>
  <c r="BE205"/>
  <c r="T205"/>
  <c r="R205"/>
  <c r="P205"/>
  <c r="BI201"/>
  <c r="BH201"/>
  <c r="BF201"/>
  <c r="BE201"/>
  <c r="T201"/>
  <c r="R201"/>
  <c r="P201"/>
  <c r="BI196"/>
  <c r="BH196"/>
  <c r="BF196"/>
  <c r="BE196"/>
  <c r="T196"/>
  <c r="R196"/>
  <c r="P196"/>
  <c r="BI186"/>
  <c r="BH186"/>
  <c r="BF186"/>
  <c r="BE186"/>
  <c r="T186"/>
  <c r="R186"/>
  <c r="P186"/>
  <c r="BI180"/>
  <c r="BH180"/>
  <c r="BF180"/>
  <c r="BE180"/>
  <c r="T180"/>
  <c r="R180"/>
  <c r="P180"/>
  <c r="BI172"/>
  <c r="BH172"/>
  <c r="BF172"/>
  <c r="BE172"/>
  <c r="T172"/>
  <c r="R172"/>
  <c r="P172"/>
  <c r="BI168"/>
  <c r="BH168"/>
  <c r="BF168"/>
  <c r="BE168"/>
  <c r="T168"/>
  <c r="R168"/>
  <c r="P168"/>
  <c r="BI161"/>
  <c r="BH161"/>
  <c r="BF161"/>
  <c r="BE161"/>
  <c r="T161"/>
  <c r="R161"/>
  <c r="P161"/>
  <c r="BI156"/>
  <c r="BH156"/>
  <c r="BF156"/>
  <c r="BE156"/>
  <c r="T156"/>
  <c r="R156"/>
  <c r="P156"/>
  <c r="BI151"/>
  <c r="BH151"/>
  <c r="BF151"/>
  <c r="BE151"/>
  <c r="T151"/>
  <c r="R151"/>
  <c r="P151"/>
  <c r="BI146"/>
  <c r="BH146"/>
  <c r="BF146"/>
  <c r="BE146"/>
  <c r="T146"/>
  <c r="R146"/>
  <c r="P146"/>
  <c r="BI141"/>
  <c r="BH141"/>
  <c r="BF141"/>
  <c r="BE141"/>
  <c r="T141"/>
  <c r="R141"/>
  <c r="P141"/>
  <c r="BI136"/>
  <c r="BH136"/>
  <c r="BF136"/>
  <c r="BE136"/>
  <c r="T136"/>
  <c r="R136"/>
  <c r="P136"/>
  <c r="BI131"/>
  <c r="BH131"/>
  <c r="BF131"/>
  <c r="BE131"/>
  <c r="T131"/>
  <c r="R131"/>
  <c r="P131"/>
  <c r="BI126"/>
  <c r="BH126"/>
  <c r="BF126"/>
  <c r="BE126"/>
  <c r="T126"/>
  <c r="R126"/>
  <c r="P126"/>
  <c r="BI121"/>
  <c r="BH121"/>
  <c r="BF121"/>
  <c r="BE121"/>
  <c r="T121"/>
  <c r="R121"/>
  <c r="P121"/>
  <c r="BI116"/>
  <c r="BH116"/>
  <c r="BF116"/>
  <c r="BE116"/>
  <c r="T116"/>
  <c r="R116"/>
  <c r="P116"/>
  <c r="BI111"/>
  <c r="BH111"/>
  <c r="BF111"/>
  <c r="BE111"/>
  <c r="T111"/>
  <c r="R111"/>
  <c r="P111"/>
  <c r="BI105"/>
  <c r="BH105"/>
  <c r="BF105"/>
  <c r="BE105"/>
  <c r="T105"/>
  <c r="R105"/>
  <c r="P105"/>
  <c r="BI100"/>
  <c r="BH100"/>
  <c r="BF100"/>
  <c r="BE100"/>
  <c r="T100"/>
  <c r="R100"/>
  <c r="P100"/>
  <c r="BI95"/>
  <c r="BH95"/>
  <c r="BF95"/>
  <c r="BE95"/>
  <c r="T95"/>
  <c r="R95"/>
  <c r="P95"/>
  <c r="BI90"/>
  <c r="BH90"/>
  <c r="BF90"/>
  <c r="BE90"/>
  <c r="T90"/>
  <c r="R90"/>
  <c r="P90"/>
  <c r="J85"/>
  <c r="F84"/>
  <c r="F82"/>
  <c r="E80"/>
  <c r="J59"/>
  <c r="F58"/>
  <c r="F56"/>
  <c r="E54"/>
  <c r="J23"/>
  <c r="E23"/>
  <c r="J58"/>
  <c r="J22"/>
  <c r="J20"/>
  <c r="E20"/>
  <c r="F85"/>
  <c r="J19"/>
  <c r="J14"/>
  <c r="J82"/>
  <c r="E7"/>
  <c r="E50"/>
  <c i="14" r="J39"/>
  <c r="J38"/>
  <c i="1" r="AY70"/>
  <c i="14" r="J37"/>
  <c i="1" r="AX70"/>
  <c i="14" r="BI199"/>
  <c r="BH199"/>
  <c r="BF199"/>
  <c r="BE199"/>
  <c r="T199"/>
  <c r="T188"/>
  <c r="R199"/>
  <c r="R188"/>
  <c r="P199"/>
  <c r="P188"/>
  <c r="BI192"/>
  <c r="BH192"/>
  <c r="BF192"/>
  <c r="BE192"/>
  <c r="T192"/>
  <c r="R192"/>
  <c r="P192"/>
  <c r="BI189"/>
  <c r="BH189"/>
  <c r="BF189"/>
  <c r="BE189"/>
  <c r="T189"/>
  <c r="R189"/>
  <c r="P189"/>
  <c r="BI183"/>
  <c r="BH183"/>
  <c r="BF183"/>
  <c r="BE183"/>
  <c r="T183"/>
  <c r="R183"/>
  <c r="P183"/>
  <c r="BI177"/>
  <c r="BH177"/>
  <c r="BF177"/>
  <c r="BE177"/>
  <c r="T177"/>
  <c r="R177"/>
  <c r="P177"/>
  <c r="BI171"/>
  <c r="BH171"/>
  <c r="BF171"/>
  <c r="BE171"/>
  <c r="T171"/>
  <c r="R171"/>
  <c r="P171"/>
  <c r="BI165"/>
  <c r="BH165"/>
  <c r="BF165"/>
  <c r="BE165"/>
  <c r="T165"/>
  <c r="R165"/>
  <c r="P165"/>
  <c r="BI159"/>
  <c r="BH159"/>
  <c r="BF159"/>
  <c r="BE159"/>
  <c r="T159"/>
  <c r="R159"/>
  <c r="P159"/>
  <c r="BI154"/>
  <c r="BH154"/>
  <c r="BF154"/>
  <c r="BE154"/>
  <c r="T154"/>
  <c r="R154"/>
  <c r="P154"/>
  <c r="BI150"/>
  <c r="BH150"/>
  <c r="BF150"/>
  <c r="BE150"/>
  <c r="T150"/>
  <c r="R150"/>
  <c r="P150"/>
  <c r="BI146"/>
  <c r="BH146"/>
  <c r="BF146"/>
  <c r="BE146"/>
  <c r="T146"/>
  <c r="R146"/>
  <c r="P146"/>
  <c r="BI142"/>
  <c r="BH142"/>
  <c r="BF142"/>
  <c r="BE142"/>
  <c r="T142"/>
  <c r="R142"/>
  <c r="P142"/>
  <c r="BI131"/>
  <c r="BH131"/>
  <c r="BF131"/>
  <c r="BE131"/>
  <c r="T131"/>
  <c r="R131"/>
  <c r="P131"/>
  <c r="BI128"/>
  <c r="BH128"/>
  <c r="BF128"/>
  <c r="BE128"/>
  <c r="T128"/>
  <c r="R128"/>
  <c r="P128"/>
  <c r="BI124"/>
  <c r="BH124"/>
  <c r="BF124"/>
  <c r="BE124"/>
  <c r="T124"/>
  <c r="R124"/>
  <c r="P124"/>
  <c r="BI118"/>
  <c r="BH118"/>
  <c r="BF118"/>
  <c r="BE118"/>
  <c r="T118"/>
  <c r="R118"/>
  <c r="P118"/>
  <c r="BI113"/>
  <c r="BH113"/>
  <c r="BF113"/>
  <c r="BE113"/>
  <c r="T113"/>
  <c r="R113"/>
  <c r="P113"/>
  <c r="BI107"/>
  <c r="BH107"/>
  <c r="BF107"/>
  <c r="BE107"/>
  <c r="T107"/>
  <c r="R107"/>
  <c r="P107"/>
  <c r="BI101"/>
  <c r="BH101"/>
  <c r="BF101"/>
  <c r="BE101"/>
  <c r="T101"/>
  <c r="R101"/>
  <c r="P101"/>
  <c r="BI96"/>
  <c r="BH96"/>
  <c r="BF96"/>
  <c r="BE96"/>
  <c r="T96"/>
  <c r="R96"/>
  <c r="P96"/>
  <c r="BI92"/>
  <c r="BH92"/>
  <c r="BF92"/>
  <c r="BE92"/>
  <c r="T92"/>
  <c r="R92"/>
  <c r="P92"/>
  <c r="J86"/>
  <c r="F85"/>
  <c r="F83"/>
  <c r="E81"/>
  <c r="J59"/>
  <c r="F58"/>
  <c r="F56"/>
  <c r="E54"/>
  <c r="J23"/>
  <c r="E23"/>
  <c r="J85"/>
  <c r="J22"/>
  <c r="J20"/>
  <c r="E20"/>
  <c r="F86"/>
  <c r="J19"/>
  <c r="J14"/>
  <c r="J83"/>
  <c r="E7"/>
  <c r="E77"/>
  <c i="13" r="J39"/>
  <c r="J38"/>
  <c i="1" r="AY69"/>
  <c i="13" r="J37"/>
  <c i="1" r="AX69"/>
  <c i="13" r="BI199"/>
  <c r="BH199"/>
  <c r="BF199"/>
  <c r="BE199"/>
  <c r="T199"/>
  <c r="T188"/>
  <c r="R199"/>
  <c r="R188"/>
  <c r="P199"/>
  <c r="P188"/>
  <c r="BI192"/>
  <c r="BH192"/>
  <c r="BF192"/>
  <c r="BE192"/>
  <c r="T192"/>
  <c r="R192"/>
  <c r="P192"/>
  <c r="BI189"/>
  <c r="BH189"/>
  <c r="BF189"/>
  <c r="BE189"/>
  <c r="T189"/>
  <c r="R189"/>
  <c r="P189"/>
  <c r="BI183"/>
  <c r="BH183"/>
  <c r="BF183"/>
  <c r="BE183"/>
  <c r="T183"/>
  <c r="R183"/>
  <c r="P183"/>
  <c r="BI177"/>
  <c r="BH177"/>
  <c r="BF177"/>
  <c r="BE177"/>
  <c r="T177"/>
  <c r="R177"/>
  <c r="P177"/>
  <c r="BI171"/>
  <c r="BH171"/>
  <c r="BF171"/>
  <c r="BE171"/>
  <c r="T171"/>
  <c r="R171"/>
  <c r="P171"/>
  <c r="BI165"/>
  <c r="BH165"/>
  <c r="BF165"/>
  <c r="BE165"/>
  <c r="T165"/>
  <c r="R165"/>
  <c r="P165"/>
  <c r="BI159"/>
  <c r="BH159"/>
  <c r="BF159"/>
  <c r="BE159"/>
  <c r="T159"/>
  <c r="R159"/>
  <c r="P159"/>
  <c r="BI154"/>
  <c r="BH154"/>
  <c r="BF154"/>
  <c r="BE154"/>
  <c r="T154"/>
  <c r="R154"/>
  <c r="P154"/>
  <c r="BI150"/>
  <c r="BH150"/>
  <c r="BF150"/>
  <c r="BE150"/>
  <c r="T150"/>
  <c r="R150"/>
  <c r="P150"/>
  <c r="BI146"/>
  <c r="BH146"/>
  <c r="BF146"/>
  <c r="BE146"/>
  <c r="T146"/>
  <c r="R146"/>
  <c r="P146"/>
  <c r="BI142"/>
  <c r="BH142"/>
  <c r="BF142"/>
  <c r="BE142"/>
  <c r="T142"/>
  <c r="R142"/>
  <c r="P142"/>
  <c r="BI131"/>
  <c r="BH131"/>
  <c r="BF131"/>
  <c r="BE131"/>
  <c r="T131"/>
  <c r="R131"/>
  <c r="P131"/>
  <c r="BI128"/>
  <c r="BH128"/>
  <c r="BF128"/>
  <c r="BE128"/>
  <c r="T128"/>
  <c r="R128"/>
  <c r="P128"/>
  <c r="BI124"/>
  <c r="BH124"/>
  <c r="BF124"/>
  <c r="BE124"/>
  <c r="T124"/>
  <c r="R124"/>
  <c r="P124"/>
  <c r="BI118"/>
  <c r="BH118"/>
  <c r="BF118"/>
  <c r="BE118"/>
  <c r="T118"/>
  <c r="R118"/>
  <c r="P118"/>
  <c r="BI113"/>
  <c r="BH113"/>
  <c r="BF113"/>
  <c r="BE113"/>
  <c r="T113"/>
  <c r="R113"/>
  <c r="P113"/>
  <c r="BI107"/>
  <c r="BH107"/>
  <c r="BF107"/>
  <c r="BE107"/>
  <c r="T107"/>
  <c r="R107"/>
  <c r="P107"/>
  <c r="BI101"/>
  <c r="BH101"/>
  <c r="BF101"/>
  <c r="BE101"/>
  <c r="T101"/>
  <c r="R101"/>
  <c r="P101"/>
  <c r="BI96"/>
  <c r="BH96"/>
  <c r="BF96"/>
  <c r="BE96"/>
  <c r="T96"/>
  <c r="R96"/>
  <c r="P96"/>
  <c r="BI92"/>
  <c r="BH92"/>
  <c r="BF92"/>
  <c r="BE92"/>
  <c r="T92"/>
  <c r="R92"/>
  <c r="P92"/>
  <c r="J86"/>
  <c r="F85"/>
  <c r="F83"/>
  <c r="E81"/>
  <c r="J59"/>
  <c r="F58"/>
  <c r="F56"/>
  <c r="E54"/>
  <c r="J23"/>
  <c r="E23"/>
  <c r="J85"/>
  <c r="J22"/>
  <c r="J20"/>
  <c r="E20"/>
  <c r="F59"/>
  <c r="J19"/>
  <c r="J14"/>
  <c r="J83"/>
  <c r="E7"/>
  <c r="E77"/>
  <c i="12" r="J39"/>
  <c r="J38"/>
  <c i="1" r="AY68"/>
  <c i="12" r="J37"/>
  <c i="1" r="AX68"/>
  <c i="12" r="BI214"/>
  <c r="BH214"/>
  <c r="BF214"/>
  <c r="BE214"/>
  <c r="T214"/>
  <c r="T213"/>
  <c r="R214"/>
  <c r="R213"/>
  <c r="P214"/>
  <c r="P213"/>
  <c r="BI210"/>
  <c r="BH210"/>
  <c r="BF210"/>
  <c r="BE210"/>
  <c r="T210"/>
  <c r="R210"/>
  <c r="P210"/>
  <c r="BI207"/>
  <c r="BH207"/>
  <c r="BF207"/>
  <c r="BE207"/>
  <c r="T207"/>
  <c r="R207"/>
  <c r="P207"/>
  <c r="BI201"/>
  <c r="BH201"/>
  <c r="BF201"/>
  <c r="BE201"/>
  <c r="T201"/>
  <c r="R201"/>
  <c r="P201"/>
  <c r="BI196"/>
  <c r="BH196"/>
  <c r="BF196"/>
  <c r="BE196"/>
  <c r="T196"/>
  <c r="R196"/>
  <c r="P196"/>
  <c r="BI191"/>
  <c r="BH191"/>
  <c r="BF191"/>
  <c r="BE191"/>
  <c r="T191"/>
  <c r="R191"/>
  <c r="P191"/>
  <c r="BI186"/>
  <c r="BH186"/>
  <c r="BF186"/>
  <c r="BE186"/>
  <c r="T186"/>
  <c r="R186"/>
  <c r="P186"/>
  <c r="BI179"/>
  <c r="BH179"/>
  <c r="BF179"/>
  <c r="BE179"/>
  <c r="T179"/>
  <c r="R179"/>
  <c r="P179"/>
  <c r="BI173"/>
  <c r="BH173"/>
  <c r="BF173"/>
  <c r="BE173"/>
  <c r="T173"/>
  <c r="R173"/>
  <c r="P173"/>
  <c r="BI167"/>
  <c r="BH167"/>
  <c r="BF167"/>
  <c r="BE167"/>
  <c r="T167"/>
  <c r="R167"/>
  <c r="P167"/>
  <c r="BI161"/>
  <c r="BH161"/>
  <c r="BF161"/>
  <c r="BE161"/>
  <c r="T161"/>
  <c r="R161"/>
  <c r="P161"/>
  <c r="BI156"/>
  <c r="BH156"/>
  <c r="BF156"/>
  <c r="BE156"/>
  <c r="T156"/>
  <c r="R156"/>
  <c r="P156"/>
  <c r="BI149"/>
  <c r="BH149"/>
  <c r="BF149"/>
  <c r="BE149"/>
  <c r="T149"/>
  <c r="R149"/>
  <c r="P149"/>
  <c r="BI144"/>
  <c r="BH144"/>
  <c r="BF144"/>
  <c r="BE144"/>
  <c r="T144"/>
  <c r="R144"/>
  <c r="P144"/>
  <c r="BI139"/>
  <c r="BH139"/>
  <c r="BF139"/>
  <c r="BE139"/>
  <c r="T139"/>
  <c r="R139"/>
  <c r="P139"/>
  <c r="BI134"/>
  <c r="BH134"/>
  <c r="BF134"/>
  <c r="BE134"/>
  <c r="T134"/>
  <c r="R134"/>
  <c r="P134"/>
  <c r="BI129"/>
  <c r="BH129"/>
  <c r="BF129"/>
  <c r="BE129"/>
  <c r="T129"/>
  <c r="R129"/>
  <c r="P129"/>
  <c r="BI125"/>
  <c r="BH125"/>
  <c r="BF125"/>
  <c r="BE125"/>
  <c r="T125"/>
  <c r="R125"/>
  <c r="P125"/>
  <c r="BI121"/>
  <c r="BH121"/>
  <c r="BF121"/>
  <c r="BE121"/>
  <c r="T121"/>
  <c r="R121"/>
  <c r="P121"/>
  <c r="BI117"/>
  <c r="BH117"/>
  <c r="BF117"/>
  <c r="BE117"/>
  <c r="T117"/>
  <c r="R117"/>
  <c r="P117"/>
  <c r="BI114"/>
  <c r="BH114"/>
  <c r="BF114"/>
  <c r="BE114"/>
  <c r="T114"/>
  <c r="R114"/>
  <c r="P114"/>
  <c r="BI109"/>
  <c r="BH109"/>
  <c r="BF109"/>
  <c r="BE109"/>
  <c r="T109"/>
  <c r="R109"/>
  <c r="P109"/>
  <c r="BI104"/>
  <c r="BH104"/>
  <c r="BF104"/>
  <c r="BE104"/>
  <c r="T104"/>
  <c r="R104"/>
  <c r="P104"/>
  <c r="BI99"/>
  <c r="BH99"/>
  <c r="BF99"/>
  <c r="BE99"/>
  <c r="T99"/>
  <c r="R99"/>
  <c r="P99"/>
  <c r="BI96"/>
  <c r="BH96"/>
  <c r="BF96"/>
  <c r="BE96"/>
  <c r="T96"/>
  <c r="R96"/>
  <c r="P96"/>
  <c r="BI90"/>
  <c r="BH90"/>
  <c r="BF90"/>
  <c r="BE90"/>
  <c r="T90"/>
  <c r="R90"/>
  <c r="P90"/>
  <c r="J86"/>
  <c r="F85"/>
  <c r="F83"/>
  <c r="E81"/>
  <c r="J59"/>
  <c r="F58"/>
  <c r="F56"/>
  <c r="E54"/>
  <c r="J23"/>
  <c r="E23"/>
  <c r="J85"/>
  <c r="J22"/>
  <c r="J20"/>
  <c r="E20"/>
  <c r="F59"/>
  <c r="J19"/>
  <c r="J14"/>
  <c r="J56"/>
  <c r="E7"/>
  <c r="E77"/>
  <c i="11" r="J39"/>
  <c r="J38"/>
  <c i="1" r="AY67"/>
  <c i="11" r="J37"/>
  <c i="1" r="AX67"/>
  <c i="11" r="BI194"/>
  <c r="BH194"/>
  <c r="BF194"/>
  <c r="BE194"/>
  <c r="T194"/>
  <c r="T193"/>
  <c r="R194"/>
  <c r="R193"/>
  <c r="P194"/>
  <c r="P193"/>
  <c r="BI188"/>
  <c r="BH188"/>
  <c r="BF188"/>
  <c r="BE188"/>
  <c r="T188"/>
  <c r="R188"/>
  <c r="P188"/>
  <c r="BI182"/>
  <c r="BH182"/>
  <c r="BF182"/>
  <c r="BE182"/>
  <c r="T182"/>
  <c r="R182"/>
  <c r="P182"/>
  <c r="BI176"/>
  <c r="BH176"/>
  <c r="BF176"/>
  <c r="BE176"/>
  <c r="T176"/>
  <c r="R176"/>
  <c r="P176"/>
  <c r="BI170"/>
  <c r="BH170"/>
  <c r="BF170"/>
  <c r="BE170"/>
  <c r="T170"/>
  <c r="R170"/>
  <c r="P170"/>
  <c r="BI165"/>
  <c r="BH165"/>
  <c r="BF165"/>
  <c r="BE165"/>
  <c r="T165"/>
  <c r="R165"/>
  <c r="P165"/>
  <c r="BI158"/>
  <c r="BH158"/>
  <c r="BF158"/>
  <c r="BE158"/>
  <c r="T158"/>
  <c r="R158"/>
  <c r="P158"/>
  <c r="BI153"/>
  <c r="BH153"/>
  <c r="BF153"/>
  <c r="BE153"/>
  <c r="T153"/>
  <c r="R153"/>
  <c r="P153"/>
  <c r="BI148"/>
  <c r="BH148"/>
  <c r="BF148"/>
  <c r="BE148"/>
  <c r="T148"/>
  <c r="R148"/>
  <c r="P148"/>
  <c r="BI143"/>
  <c r="BH143"/>
  <c r="BF143"/>
  <c r="BE143"/>
  <c r="T143"/>
  <c r="R143"/>
  <c r="P143"/>
  <c r="BI138"/>
  <c r="BH138"/>
  <c r="BF138"/>
  <c r="BE138"/>
  <c r="T138"/>
  <c r="R138"/>
  <c r="P138"/>
  <c r="BI134"/>
  <c r="BH134"/>
  <c r="BF134"/>
  <c r="BE134"/>
  <c r="T134"/>
  <c r="R134"/>
  <c r="P134"/>
  <c r="BI130"/>
  <c r="BH130"/>
  <c r="BF130"/>
  <c r="BE130"/>
  <c r="T130"/>
  <c r="R130"/>
  <c r="P130"/>
  <c r="BI126"/>
  <c r="BH126"/>
  <c r="BF126"/>
  <c r="BE126"/>
  <c r="T126"/>
  <c r="R126"/>
  <c r="P126"/>
  <c r="BI123"/>
  <c r="BH123"/>
  <c r="BF123"/>
  <c r="BE123"/>
  <c r="T123"/>
  <c r="R123"/>
  <c r="P123"/>
  <c r="BI118"/>
  <c r="BH118"/>
  <c r="BF118"/>
  <c r="BE118"/>
  <c r="T118"/>
  <c r="R118"/>
  <c r="P118"/>
  <c r="BI113"/>
  <c r="BH113"/>
  <c r="BF113"/>
  <c r="BE113"/>
  <c r="T113"/>
  <c r="R113"/>
  <c r="P113"/>
  <c r="BI108"/>
  <c r="BH108"/>
  <c r="BF108"/>
  <c r="BE108"/>
  <c r="T108"/>
  <c r="R108"/>
  <c r="P108"/>
  <c r="BI105"/>
  <c r="BH105"/>
  <c r="BF105"/>
  <c r="BE105"/>
  <c r="T105"/>
  <c r="R105"/>
  <c r="P105"/>
  <c r="BI99"/>
  <c r="BH99"/>
  <c r="BF99"/>
  <c r="BE99"/>
  <c r="T99"/>
  <c r="R99"/>
  <c r="P99"/>
  <c r="BI94"/>
  <c r="BH94"/>
  <c r="BF94"/>
  <c r="BE94"/>
  <c r="T94"/>
  <c r="R94"/>
  <c r="P94"/>
  <c r="BI89"/>
  <c r="BH89"/>
  <c r="BF89"/>
  <c r="BE89"/>
  <c r="T89"/>
  <c r="R89"/>
  <c r="P89"/>
  <c r="J84"/>
  <c r="F83"/>
  <c r="F81"/>
  <c r="E79"/>
  <c r="J59"/>
  <c r="F58"/>
  <c r="F56"/>
  <c r="E54"/>
  <c r="J23"/>
  <c r="E23"/>
  <c r="J83"/>
  <c r="J22"/>
  <c r="J20"/>
  <c r="E20"/>
  <c r="F59"/>
  <c r="J19"/>
  <c r="J14"/>
  <c r="J81"/>
  <c r="E7"/>
  <c r="E75"/>
  <c i="10" r="J39"/>
  <c r="J38"/>
  <c i="1" r="AY66"/>
  <c i="10" r="J37"/>
  <c i="1" r="AX66"/>
  <c i="10" r="BI286"/>
  <c r="BH286"/>
  <c r="BF286"/>
  <c r="BE286"/>
  <c r="T286"/>
  <c r="R286"/>
  <c r="P286"/>
  <c r="BI281"/>
  <c r="BH281"/>
  <c r="BF281"/>
  <c r="BE281"/>
  <c r="T281"/>
  <c r="R281"/>
  <c r="P281"/>
  <c r="BI276"/>
  <c r="BH276"/>
  <c r="BF276"/>
  <c r="BE276"/>
  <c r="T276"/>
  <c r="R276"/>
  <c r="P276"/>
  <c r="BI271"/>
  <c r="BH271"/>
  <c r="BF271"/>
  <c r="BE271"/>
  <c r="T271"/>
  <c r="R271"/>
  <c r="P271"/>
  <c r="BI266"/>
  <c r="BH266"/>
  <c r="BF266"/>
  <c r="BE266"/>
  <c r="T266"/>
  <c r="R266"/>
  <c r="P266"/>
  <c r="BI258"/>
  <c r="BH258"/>
  <c r="BF258"/>
  <c r="BE258"/>
  <c r="T258"/>
  <c r="R258"/>
  <c r="P258"/>
  <c r="BI251"/>
  <c r="BH251"/>
  <c r="BF251"/>
  <c r="BE251"/>
  <c r="T251"/>
  <c r="R251"/>
  <c r="P251"/>
  <c r="BI246"/>
  <c r="BH246"/>
  <c r="BF246"/>
  <c r="BE246"/>
  <c r="T246"/>
  <c r="R246"/>
  <c r="P246"/>
  <c r="BI241"/>
  <c r="BH241"/>
  <c r="BF241"/>
  <c r="BE241"/>
  <c r="T241"/>
  <c r="R241"/>
  <c r="P241"/>
  <c r="BI236"/>
  <c r="BH236"/>
  <c r="BF236"/>
  <c r="BE236"/>
  <c r="T236"/>
  <c r="R236"/>
  <c r="P236"/>
  <c r="BI230"/>
  <c r="BH230"/>
  <c r="BF230"/>
  <c r="BE230"/>
  <c r="T230"/>
  <c r="R230"/>
  <c r="P230"/>
  <c r="BI225"/>
  <c r="BH225"/>
  <c r="BF225"/>
  <c r="BE225"/>
  <c r="T225"/>
  <c r="R225"/>
  <c r="P225"/>
  <c r="BI218"/>
  <c r="BH218"/>
  <c r="BF218"/>
  <c r="BE218"/>
  <c r="T218"/>
  <c r="R218"/>
  <c r="P218"/>
  <c r="BI213"/>
  <c r="BH213"/>
  <c r="BF213"/>
  <c r="BE213"/>
  <c r="T213"/>
  <c r="R213"/>
  <c r="P213"/>
  <c r="BI206"/>
  <c r="BH206"/>
  <c r="BF206"/>
  <c r="BE206"/>
  <c r="T206"/>
  <c r="R206"/>
  <c r="P206"/>
  <c r="BI204"/>
  <c r="BH204"/>
  <c r="BF204"/>
  <c r="BE204"/>
  <c r="T204"/>
  <c r="R204"/>
  <c r="P204"/>
  <c r="BI196"/>
  <c r="BH196"/>
  <c r="BF196"/>
  <c r="BE196"/>
  <c r="T196"/>
  <c r="R196"/>
  <c r="P196"/>
  <c r="BI190"/>
  <c r="BH190"/>
  <c r="BF190"/>
  <c r="BE190"/>
  <c r="T190"/>
  <c r="R190"/>
  <c r="P190"/>
  <c r="BI181"/>
  <c r="BH181"/>
  <c r="BF181"/>
  <c r="BE181"/>
  <c r="T181"/>
  <c r="R181"/>
  <c r="P181"/>
  <c r="BI176"/>
  <c r="BH176"/>
  <c r="BF176"/>
  <c r="BE176"/>
  <c r="T176"/>
  <c r="R176"/>
  <c r="P176"/>
  <c r="BI171"/>
  <c r="BH171"/>
  <c r="BF171"/>
  <c r="BE171"/>
  <c r="T171"/>
  <c r="R171"/>
  <c r="P171"/>
  <c r="BI166"/>
  <c r="BH166"/>
  <c r="BF166"/>
  <c r="BE166"/>
  <c r="T166"/>
  <c r="R166"/>
  <c r="P166"/>
  <c r="BI161"/>
  <c r="BH161"/>
  <c r="BF161"/>
  <c r="BE161"/>
  <c r="T161"/>
  <c r="R161"/>
  <c r="P161"/>
  <c r="BI157"/>
  <c r="BH157"/>
  <c r="BF157"/>
  <c r="BE157"/>
  <c r="T157"/>
  <c r="R157"/>
  <c r="P157"/>
  <c r="BI153"/>
  <c r="BH153"/>
  <c r="BF153"/>
  <c r="BE153"/>
  <c r="T153"/>
  <c r="R153"/>
  <c r="P153"/>
  <c r="BI149"/>
  <c r="BH149"/>
  <c r="BF149"/>
  <c r="BE149"/>
  <c r="T149"/>
  <c r="R149"/>
  <c r="P149"/>
  <c r="BI146"/>
  <c r="BH146"/>
  <c r="BF146"/>
  <c r="BE146"/>
  <c r="T146"/>
  <c r="R146"/>
  <c r="P146"/>
  <c r="BI141"/>
  <c r="BH141"/>
  <c r="BF141"/>
  <c r="BE141"/>
  <c r="T141"/>
  <c r="R141"/>
  <c r="P141"/>
  <c r="BI136"/>
  <c r="BH136"/>
  <c r="BF136"/>
  <c r="BE136"/>
  <c r="T136"/>
  <c r="R136"/>
  <c r="P136"/>
  <c r="BI130"/>
  <c r="BH130"/>
  <c r="BF130"/>
  <c r="BE130"/>
  <c r="T130"/>
  <c r="R130"/>
  <c r="P130"/>
  <c r="BI127"/>
  <c r="BH127"/>
  <c r="BF127"/>
  <c r="BE127"/>
  <c r="T127"/>
  <c r="R127"/>
  <c r="P127"/>
  <c r="BI121"/>
  <c r="BH121"/>
  <c r="BF121"/>
  <c r="BE121"/>
  <c r="T121"/>
  <c r="R121"/>
  <c r="P121"/>
  <c r="BI114"/>
  <c r="BH114"/>
  <c r="BF114"/>
  <c r="BE114"/>
  <c r="T114"/>
  <c r="R114"/>
  <c r="P114"/>
  <c r="BI109"/>
  <c r="BH109"/>
  <c r="BF109"/>
  <c r="BE109"/>
  <c r="T109"/>
  <c r="R109"/>
  <c r="P109"/>
  <c r="BI104"/>
  <c r="BH104"/>
  <c r="BF104"/>
  <c r="BE104"/>
  <c r="T104"/>
  <c r="R104"/>
  <c r="P104"/>
  <c r="BI97"/>
  <c r="BH97"/>
  <c r="BF97"/>
  <c r="BE97"/>
  <c r="T97"/>
  <c r="R97"/>
  <c r="P97"/>
  <c r="BI92"/>
  <c r="BH92"/>
  <c r="BF92"/>
  <c r="BE92"/>
  <c r="T92"/>
  <c r="R92"/>
  <c r="P92"/>
  <c r="J86"/>
  <c r="F85"/>
  <c r="F83"/>
  <c r="E81"/>
  <c r="J59"/>
  <c r="F58"/>
  <c r="F56"/>
  <c r="E54"/>
  <c r="J23"/>
  <c r="E23"/>
  <c r="J85"/>
  <c r="J22"/>
  <c r="J20"/>
  <c r="E20"/>
  <c r="F59"/>
  <c r="J19"/>
  <c r="J14"/>
  <c r="J83"/>
  <c r="E7"/>
  <c r="E77"/>
  <c i="9" r="J39"/>
  <c r="J38"/>
  <c i="1" r="AY64"/>
  <c i="9" r="J37"/>
  <c i="1" r="AX64"/>
  <c i="9" r="BI88"/>
  <c r="BH88"/>
  <c r="BF88"/>
  <c r="BE88"/>
  <c r="T88"/>
  <c r="T87"/>
  <c r="T86"/>
  <c r="R88"/>
  <c r="R87"/>
  <c r="R86"/>
  <c r="P88"/>
  <c r="P87"/>
  <c r="P86"/>
  <c i="1" r="AU64"/>
  <c i="9" r="J83"/>
  <c r="F82"/>
  <c r="F80"/>
  <c r="E78"/>
  <c r="J59"/>
  <c r="F58"/>
  <c r="F56"/>
  <c r="E54"/>
  <c r="J23"/>
  <c r="E23"/>
  <c r="J82"/>
  <c r="J22"/>
  <c r="J20"/>
  <c r="E20"/>
  <c r="F83"/>
  <c r="J19"/>
  <c r="J14"/>
  <c r="J56"/>
  <c r="E7"/>
  <c r="E74"/>
  <c i="8" r="J39"/>
  <c r="J38"/>
  <c i="1" r="AY63"/>
  <c i="8" r="J37"/>
  <c i="1" r="AX63"/>
  <c i="8" r="BI188"/>
  <c r="BH188"/>
  <c r="BF188"/>
  <c r="BE188"/>
  <c r="T188"/>
  <c r="R188"/>
  <c r="P188"/>
  <c r="BI182"/>
  <c r="BH182"/>
  <c r="BF182"/>
  <c r="BE182"/>
  <c r="T182"/>
  <c r="R182"/>
  <c r="P182"/>
  <c r="BI176"/>
  <c r="BH176"/>
  <c r="BF176"/>
  <c r="BE176"/>
  <c r="T176"/>
  <c r="R176"/>
  <c r="P176"/>
  <c r="BI171"/>
  <c r="BH171"/>
  <c r="BF171"/>
  <c r="BE171"/>
  <c r="T171"/>
  <c r="R171"/>
  <c r="P171"/>
  <c r="BI166"/>
  <c r="BH166"/>
  <c r="BF166"/>
  <c r="BE166"/>
  <c r="T166"/>
  <c r="R166"/>
  <c r="P166"/>
  <c r="BI161"/>
  <c r="BH161"/>
  <c r="BF161"/>
  <c r="BE161"/>
  <c r="T161"/>
  <c r="R161"/>
  <c r="P161"/>
  <c r="BI158"/>
  <c r="BH158"/>
  <c r="BF158"/>
  <c r="BE158"/>
  <c r="T158"/>
  <c r="R158"/>
  <c r="P158"/>
  <c r="BI155"/>
  <c r="BH155"/>
  <c r="BF155"/>
  <c r="BE155"/>
  <c r="T155"/>
  <c r="R155"/>
  <c r="P155"/>
  <c r="BI149"/>
  <c r="BH149"/>
  <c r="BF149"/>
  <c r="BE149"/>
  <c r="T149"/>
  <c r="R149"/>
  <c r="P149"/>
  <c r="BI144"/>
  <c r="BH144"/>
  <c r="BF144"/>
  <c r="BE144"/>
  <c r="T144"/>
  <c r="R144"/>
  <c r="P144"/>
  <c r="BI139"/>
  <c r="BH139"/>
  <c r="BF139"/>
  <c r="BE139"/>
  <c r="T139"/>
  <c r="R139"/>
  <c r="P139"/>
  <c r="BI134"/>
  <c r="BH134"/>
  <c r="BF134"/>
  <c r="BE134"/>
  <c r="T134"/>
  <c r="R134"/>
  <c r="P134"/>
  <c r="BI129"/>
  <c r="BH129"/>
  <c r="BF129"/>
  <c r="BE129"/>
  <c r="T129"/>
  <c r="R129"/>
  <c r="P129"/>
  <c r="BI124"/>
  <c r="BH124"/>
  <c r="BF124"/>
  <c r="BE124"/>
  <c r="T124"/>
  <c r="R124"/>
  <c r="P124"/>
  <c r="BI119"/>
  <c r="BH119"/>
  <c r="BF119"/>
  <c r="BE119"/>
  <c r="T119"/>
  <c r="R119"/>
  <c r="P119"/>
  <c r="BI115"/>
  <c r="BH115"/>
  <c r="BF115"/>
  <c r="BE115"/>
  <c r="T115"/>
  <c r="R115"/>
  <c r="P115"/>
  <c r="BI111"/>
  <c r="BH111"/>
  <c r="BF111"/>
  <c r="BE111"/>
  <c r="T111"/>
  <c r="R111"/>
  <c r="P111"/>
  <c r="BI106"/>
  <c r="BH106"/>
  <c r="BF106"/>
  <c r="BE106"/>
  <c r="T106"/>
  <c r="R106"/>
  <c r="P106"/>
  <c r="BI102"/>
  <c r="BH102"/>
  <c r="BF102"/>
  <c r="BE102"/>
  <c r="T102"/>
  <c r="R102"/>
  <c r="P102"/>
  <c r="BI97"/>
  <c r="BH97"/>
  <c r="BF97"/>
  <c r="BE97"/>
  <c r="T97"/>
  <c r="R97"/>
  <c r="P97"/>
  <c r="BI92"/>
  <c r="BH92"/>
  <c r="BF92"/>
  <c r="BE92"/>
  <c r="T92"/>
  <c r="R92"/>
  <c r="P92"/>
  <c r="J86"/>
  <c r="F85"/>
  <c r="F83"/>
  <c r="E81"/>
  <c r="J59"/>
  <c r="F58"/>
  <c r="F56"/>
  <c r="E54"/>
  <c r="J23"/>
  <c r="E23"/>
  <c r="J58"/>
  <c r="J22"/>
  <c r="J20"/>
  <c r="E20"/>
  <c r="F86"/>
  <c r="J19"/>
  <c r="J14"/>
  <c r="J83"/>
  <c r="E7"/>
  <c r="E77"/>
  <c i="7" r="J39"/>
  <c r="J38"/>
  <c i="1" r="AY62"/>
  <c i="7" r="J37"/>
  <c i="1" r="AX62"/>
  <c i="7" r="BI242"/>
  <c r="BH242"/>
  <c r="BF242"/>
  <c r="BE242"/>
  <c r="T242"/>
  <c r="R242"/>
  <c r="P242"/>
  <c r="BI236"/>
  <c r="BH236"/>
  <c r="BF236"/>
  <c r="BE236"/>
  <c r="T236"/>
  <c r="R236"/>
  <c r="P236"/>
  <c r="BI231"/>
  <c r="BH231"/>
  <c r="BF231"/>
  <c r="BE231"/>
  <c r="T231"/>
  <c r="R231"/>
  <c r="P231"/>
  <c r="BI226"/>
  <c r="BH226"/>
  <c r="BF226"/>
  <c r="BE226"/>
  <c r="T226"/>
  <c r="R226"/>
  <c r="P226"/>
  <c r="BI221"/>
  <c r="BH221"/>
  <c r="BF221"/>
  <c r="BE221"/>
  <c r="T221"/>
  <c r="R221"/>
  <c r="P221"/>
  <c r="BI216"/>
  <c r="BH216"/>
  <c r="BF216"/>
  <c r="BE216"/>
  <c r="T216"/>
  <c r="R216"/>
  <c r="P216"/>
  <c r="BI213"/>
  <c r="BH213"/>
  <c r="BF213"/>
  <c r="BE213"/>
  <c r="T213"/>
  <c r="R213"/>
  <c r="P213"/>
  <c r="BI210"/>
  <c r="BH210"/>
  <c r="BF210"/>
  <c r="BE210"/>
  <c r="T210"/>
  <c r="R210"/>
  <c r="P210"/>
  <c r="BI205"/>
  <c r="BH205"/>
  <c r="BF205"/>
  <c r="BE205"/>
  <c r="T205"/>
  <c r="R205"/>
  <c r="P205"/>
  <c r="BI201"/>
  <c r="BH201"/>
  <c r="BF201"/>
  <c r="BE201"/>
  <c r="T201"/>
  <c r="R201"/>
  <c r="P201"/>
  <c r="BI196"/>
  <c r="BH196"/>
  <c r="BF196"/>
  <c r="BE196"/>
  <c r="T196"/>
  <c r="R196"/>
  <c r="P196"/>
  <c r="BI191"/>
  <c r="BH191"/>
  <c r="BF191"/>
  <c r="BE191"/>
  <c r="T191"/>
  <c r="R191"/>
  <c r="P191"/>
  <c r="BI186"/>
  <c r="BH186"/>
  <c r="BF186"/>
  <c r="BE186"/>
  <c r="T186"/>
  <c r="R186"/>
  <c r="P186"/>
  <c r="BI182"/>
  <c r="BH182"/>
  <c r="BF182"/>
  <c r="BE182"/>
  <c r="T182"/>
  <c r="R182"/>
  <c r="P182"/>
  <c r="BI178"/>
  <c r="BH178"/>
  <c r="BF178"/>
  <c r="BE178"/>
  <c r="T178"/>
  <c r="R178"/>
  <c r="P178"/>
  <c r="BI173"/>
  <c r="BH173"/>
  <c r="BF173"/>
  <c r="BE173"/>
  <c r="T173"/>
  <c r="R173"/>
  <c r="P173"/>
  <c r="BI168"/>
  <c r="BH168"/>
  <c r="BF168"/>
  <c r="BE168"/>
  <c r="T168"/>
  <c r="R168"/>
  <c r="P168"/>
  <c r="BI163"/>
  <c r="BH163"/>
  <c r="BF163"/>
  <c r="BE163"/>
  <c r="T163"/>
  <c r="R163"/>
  <c r="P163"/>
  <c r="BI158"/>
  <c r="BH158"/>
  <c r="BF158"/>
  <c r="BE158"/>
  <c r="T158"/>
  <c r="R158"/>
  <c r="P158"/>
  <c r="BI153"/>
  <c r="BH153"/>
  <c r="BF153"/>
  <c r="BE153"/>
  <c r="T153"/>
  <c r="R153"/>
  <c r="P153"/>
  <c r="BI149"/>
  <c r="BH149"/>
  <c r="BF149"/>
  <c r="BE149"/>
  <c r="T149"/>
  <c r="R149"/>
  <c r="P149"/>
  <c r="BI144"/>
  <c r="BH144"/>
  <c r="BF144"/>
  <c r="BE144"/>
  <c r="T144"/>
  <c r="R144"/>
  <c r="P144"/>
  <c r="BI139"/>
  <c r="BH139"/>
  <c r="BF139"/>
  <c r="BE139"/>
  <c r="T139"/>
  <c r="R139"/>
  <c r="P139"/>
  <c r="BI134"/>
  <c r="BH134"/>
  <c r="BF134"/>
  <c r="BE134"/>
  <c r="T134"/>
  <c r="R134"/>
  <c r="P134"/>
  <c r="BI129"/>
  <c r="BH129"/>
  <c r="BF129"/>
  <c r="BE129"/>
  <c r="T129"/>
  <c r="R129"/>
  <c r="P129"/>
  <c r="BI125"/>
  <c r="BH125"/>
  <c r="BF125"/>
  <c r="BE125"/>
  <c r="T125"/>
  <c r="R125"/>
  <c r="P125"/>
  <c r="BI121"/>
  <c r="BH121"/>
  <c r="BF121"/>
  <c r="BE121"/>
  <c r="T121"/>
  <c r="R121"/>
  <c r="P121"/>
  <c r="BI117"/>
  <c r="BH117"/>
  <c r="BF117"/>
  <c r="BE117"/>
  <c r="T117"/>
  <c r="R117"/>
  <c r="P117"/>
  <c r="BI112"/>
  <c r="BH112"/>
  <c r="BF112"/>
  <c r="BE112"/>
  <c r="T112"/>
  <c r="R112"/>
  <c r="P112"/>
  <c r="BI107"/>
  <c r="BH107"/>
  <c r="BF107"/>
  <c r="BE107"/>
  <c r="T107"/>
  <c r="R107"/>
  <c r="P107"/>
  <c r="BI102"/>
  <c r="BH102"/>
  <c r="BF102"/>
  <c r="BE102"/>
  <c r="T102"/>
  <c r="R102"/>
  <c r="P102"/>
  <c r="BI97"/>
  <c r="BH97"/>
  <c r="BF97"/>
  <c r="BE97"/>
  <c r="T97"/>
  <c r="R97"/>
  <c r="P97"/>
  <c r="BI92"/>
  <c r="BH92"/>
  <c r="BF92"/>
  <c r="BE92"/>
  <c r="T92"/>
  <c r="R92"/>
  <c r="P92"/>
  <c r="J86"/>
  <c r="F85"/>
  <c r="F83"/>
  <c r="E81"/>
  <c r="J59"/>
  <c r="F58"/>
  <c r="F56"/>
  <c r="E54"/>
  <c r="J23"/>
  <c r="E23"/>
  <c r="J58"/>
  <c r="J22"/>
  <c r="J20"/>
  <c r="E20"/>
  <c r="F86"/>
  <c r="J19"/>
  <c r="J14"/>
  <c r="J83"/>
  <c r="E7"/>
  <c r="E77"/>
  <c i="6" r="J39"/>
  <c r="J38"/>
  <c i="1" r="AY61"/>
  <c i="6" r="J37"/>
  <c i="1" r="AX61"/>
  <c i="6" r="BI180"/>
  <c r="BH180"/>
  <c r="BF180"/>
  <c r="BE180"/>
  <c r="T180"/>
  <c r="R180"/>
  <c r="P180"/>
  <c r="BI174"/>
  <c r="BH174"/>
  <c r="BF174"/>
  <c r="BE174"/>
  <c r="T174"/>
  <c r="R174"/>
  <c r="P174"/>
  <c r="BI169"/>
  <c r="BH169"/>
  <c r="BF169"/>
  <c r="BE169"/>
  <c r="T169"/>
  <c r="R169"/>
  <c r="P169"/>
  <c r="BI164"/>
  <c r="BH164"/>
  <c r="BF164"/>
  <c r="BE164"/>
  <c r="T164"/>
  <c r="R164"/>
  <c r="P164"/>
  <c r="BI159"/>
  <c r="BH159"/>
  <c r="BF159"/>
  <c r="BE159"/>
  <c r="T159"/>
  <c r="R159"/>
  <c r="P159"/>
  <c r="BI154"/>
  <c r="BH154"/>
  <c r="BF154"/>
  <c r="BE154"/>
  <c r="T154"/>
  <c r="R154"/>
  <c r="P154"/>
  <c r="BI151"/>
  <c r="BH151"/>
  <c r="BF151"/>
  <c r="BE151"/>
  <c r="T151"/>
  <c r="R151"/>
  <c r="P151"/>
  <c r="BI148"/>
  <c r="BH148"/>
  <c r="BF148"/>
  <c r="BE148"/>
  <c r="T148"/>
  <c r="R148"/>
  <c r="P148"/>
  <c r="BI142"/>
  <c r="BH142"/>
  <c r="BF142"/>
  <c r="BE142"/>
  <c r="T142"/>
  <c r="R142"/>
  <c r="P142"/>
  <c r="BI137"/>
  <c r="BH137"/>
  <c r="BF137"/>
  <c r="BE137"/>
  <c r="T137"/>
  <c r="R137"/>
  <c r="P137"/>
  <c r="BI132"/>
  <c r="BH132"/>
  <c r="BF132"/>
  <c r="BE132"/>
  <c r="T132"/>
  <c r="R132"/>
  <c r="P132"/>
  <c r="BI127"/>
  <c r="BH127"/>
  <c r="BF127"/>
  <c r="BE127"/>
  <c r="T127"/>
  <c r="R127"/>
  <c r="P127"/>
  <c r="BI122"/>
  <c r="BH122"/>
  <c r="BF122"/>
  <c r="BE122"/>
  <c r="T122"/>
  <c r="R122"/>
  <c r="P122"/>
  <c r="BI117"/>
  <c r="BH117"/>
  <c r="BF117"/>
  <c r="BE117"/>
  <c r="T117"/>
  <c r="R117"/>
  <c r="P117"/>
  <c r="BI113"/>
  <c r="BH113"/>
  <c r="BF113"/>
  <c r="BE113"/>
  <c r="T113"/>
  <c r="R113"/>
  <c r="P113"/>
  <c r="BI109"/>
  <c r="BH109"/>
  <c r="BF109"/>
  <c r="BE109"/>
  <c r="T109"/>
  <c r="R109"/>
  <c r="P109"/>
  <c r="BI104"/>
  <c r="BH104"/>
  <c r="BF104"/>
  <c r="BE104"/>
  <c r="T104"/>
  <c r="R104"/>
  <c r="P104"/>
  <c r="BI100"/>
  <c r="BH100"/>
  <c r="BF100"/>
  <c r="BE100"/>
  <c r="T100"/>
  <c r="R100"/>
  <c r="P100"/>
  <c r="BI95"/>
  <c r="BH95"/>
  <c r="BF95"/>
  <c r="BE95"/>
  <c r="T95"/>
  <c r="R95"/>
  <c r="P95"/>
  <c r="BI90"/>
  <c r="BH90"/>
  <c r="BF90"/>
  <c r="BE90"/>
  <c r="T90"/>
  <c r="R90"/>
  <c r="P90"/>
  <c r="J85"/>
  <c r="F84"/>
  <c r="F82"/>
  <c r="E80"/>
  <c r="J59"/>
  <c r="F58"/>
  <c r="F56"/>
  <c r="E54"/>
  <c r="J23"/>
  <c r="E23"/>
  <c r="J84"/>
  <c r="J22"/>
  <c r="J20"/>
  <c r="E20"/>
  <c r="F85"/>
  <c r="J19"/>
  <c r="J14"/>
  <c r="J82"/>
  <c r="E7"/>
  <c r="E76"/>
  <c i="5" r="J39"/>
  <c r="J38"/>
  <c i="1" r="AY60"/>
  <c i="5" r="J37"/>
  <c i="1" r="AX60"/>
  <c i="5" r="BI229"/>
  <c r="BH229"/>
  <c r="BF229"/>
  <c r="BE229"/>
  <c r="T229"/>
  <c r="R229"/>
  <c r="P229"/>
  <c r="BI223"/>
  <c r="BH223"/>
  <c r="BF223"/>
  <c r="BE223"/>
  <c r="T223"/>
  <c r="R223"/>
  <c r="P223"/>
  <c r="BI218"/>
  <c r="BH218"/>
  <c r="BF218"/>
  <c r="BE218"/>
  <c r="T218"/>
  <c r="R218"/>
  <c r="P218"/>
  <c r="BI213"/>
  <c r="BH213"/>
  <c r="BF213"/>
  <c r="BE213"/>
  <c r="T213"/>
  <c r="R213"/>
  <c r="P213"/>
  <c r="BI208"/>
  <c r="BH208"/>
  <c r="BF208"/>
  <c r="BE208"/>
  <c r="T208"/>
  <c r="R208"/>
  <c r="P208"/>
  <c r="BI203"/>
  <c r="BH203"/>
  <c r="BF203"/>
  <c r="BE203"/>
  <c r="T203"/>
  <c r="R203"/>
  <c r="P203"/>
  <c r="BI199"/>
  <c r="BH199"/>
  <c r="BF199"/>
  <c r="BE199"/>
  <c r="T199"/>
  <c r="R199"/>
  <c r="P199"/>
  <c r="BI192"/>
  <c r="BH192"/>
  <c r="BF192"/>
  <c r="BE192"/>
  <c r="T192"/>
  <c r="R192"/>
  <c r="P192"/>
  <c r="BI187"/>
  <c r="BH187"/>
  <c r="BF187"/>
  <c r="BE187"/>
  <c r="T187"/>
  <c r="R187"/>
  <c r="P187"/>
  <c r="BI183"/>
  <c r="BH183"/>
  <c r="BF183"/>
  <c r="BE183"/>
  <c r="T183"/>
  <c r="R183"/>
  <c r="P183"/>
  <c r="BI178"/>
  <c r="BH178"/>
  <c r="BF178"/>
  <c r="BE178"/>
  <c r="T178"/>
  <c r="R178"/>
  <c r="P178"/>
  <c r="BI173"/>
  <c r="BH173"/>
  <c r="BF173"/>
  <c r="BE173"/>
  <c r="T173"/>
  <c r="R173"/>
  <c r="P173"/>
  <c r="BI168"/>
  <c r="BH168"/>
  <c r="BF168"/>
  <c r="BE168"/>
  <c r="T168"/>
  <c r="R168"/>
  <c r="P168"/>
  <c r="BI164"/>
  <c r="BH164"/>
  <c r="BF164"/>
  <c r="BE164"/>
  <c r="T164"/>
  <c r="R164"/>
  <c r="P164"/>
  <c r="BI160"/>
  <c r="BH160"/>
  <c r="BF160"/>
  <c r="BE160"/>
  <c r="T160"/>
  <c r="R160"/>
  <c r="P160"/>
  <c r="BI156"/>
  <c r="BH156"/>
  <c r="BF156"/>
  <c r="BE156"/>
  <c r="T156"/>
  <c r="R156"/>
  <c r="P156"/>
  <c r="BI151"/>
  <c r="BH151"/>
  <c r="BF151"/>
  <c r="BE151"/>
  <c r="T151"/>
  <c r="R151"/>
  <c r="P151"/>
  <c r="BI143"/>
  <c r="BH143"/>
  <c r="BF143"/>
  <c r="BE143"/>
  <c r="T143"/>
  <c r="R143"/>
  <c r="P143"/>
  <c r="BI138"/>
  <c r="BH138"/>
  <c r="BF138"/>
  <c r="BE138"/>
  <c r="T138"/>
  <c r="R138"/>
  <c r="P138"/>
  <c r="BI133"/>
  <c r="BH133"/>
  <c r="BF133"/>
  <c r="BE133"/>
  <c r="T133"/>
  <c r="R133"/>
  <c r="P133"/>
  <c r="BI128"/>
  <c r="BH128"/>
  <c r="BF128"/>
  <c r="BE128"/>
  <c r="T128"/>
  <c r="R128"/>
  <c r="P128"/>
  <c r="BI123"/>
  <c r="BH123"/>
  <c r="BF123"/>
  <c r="BE123"/>
  <c r="T123"/>
  <c r="R123"/>
  <c r="P123"/>
  <c r="BI119"/>
  <c r="BH119"/>
  <c r="BF119"/>
  <c r="BE119"/>
  <c r="T119"/>
  <c r="R119"/>
  <c r="P119"/>
  <c r="BI116"/>
  <c r="BH116"/>
  <c r="BF116"/>
  <c r="BE116"/>
  <c r="T116"/>
  <c r="R116"/>
  <c r="P116"/>
  <c r="BI111"/>
  <c r="BH111"/>
  <c r="BF111"/>
  <c r="BE111"/>
  <c r="T111"/>
  <c r="R111"/>
  <c r="P111"/>
  <c r="BI105"/>
  <c r="BH105"/>
  <c r="BF105"/>
  <c r="BE105"/>
  <c r="T105"/>
  <c r="R105"/>
  <c r="P105"/>
  <c r="BI100"/>
  <c r="BH100"/>
  <c r="BF100"/>
  <c r="BE100"/>
  <c r="T100"/>
  <c r="R100"/>
  <c r="P100"/>
  <c r="BI92"/>
  <c r="BH92"/>
  <c r="BF92"/>
  <c r="BE92"/>
  <c r="T92"/>
  <c r="R92"/>
  <c r="P92"/>
  <c r="J86"/>
  <c r="F85"/>
  <c r="F83"/>
  <c r="E81"/>
  <c r="J59"/>
  <c r="F58"/>
  <c r="F56"/>
  <c r="E54"/>
  <c r="J23"/>
  <c r="E23"/>
  <c r="J58"/>
  <c r="J22"/>
  <c r="J20"/>
  <c r="E20"/>
  <c r="F86"/>
  <c r="J19"/>
  <c r="J14"/>
  <c r="J83"/>
  <c r="E7"/>
  <c r="E50"/>
  <c i="4" r="J39"/>
  <c r="J38"/>
  <c i="1" r="AY58"/>
  <c i="4" r="J37"/>
  <c i="1" r="AX58"/>
  <c i="4" r="BI279"/>
  <c r="BH279"/>
  <c r="BF279"/>
  <c r="BE279"/>
  <c r="T279"/>
  <c r="R279"/>
  <c r="P279"/>
  <c r="BI272"/>
  <c r="BH272"/>
  <c r="BF272"/>
  <c r="BE272"/>
  <c r="T272"/>
  <c r="R272"/>
  <c r="P272"/>
  <c r="BI265"/>
  <c r="BH265"/>
  <c r="BF265"/>
  <c r="BE265"/>
  <c r="T265"/>
  <c r="R265"/>
  <c r="P265"/>
  <c r="BI260"/>
  <c r="BH260"/>
  <c r="BF260"/>
  <c r="BE260"/>
  <c r="T260"/>
  <c r="R260"/>
  <c r="P260"/>
  <c r="BI255"/>
  <c r="BH255"/>
  <c r="BF255"/>
  <c r="BE255"/>
  <c r="T255"/>
  <c r="R255"/>
  <c r="P255"/>
  <c r="BI249"/>
  <c r="BH249"/>
  <c r="BF249"/>
  <c r="BE249"/>
  <c r="T249"/>
  <c r="R249"/>
  <c r="P249"/>
  <c r="BI244"/>
  <c r="BH244"/>
  <c r="BF244"/>
  <c r="BE244"/>
  <c r="T244"/>
  <c r="R244"/>
  <c r="P244"/>
  <c r="BI239"/>
  <c r="BH239"/>
  <c r="BF239"/>
  <c r="BE239"/>
  <c r="T239"/>
  <c r="R239"/>
  <c r="P239"/>
  <c r="BI232"/>
  <c r="BH232"/>
  <c r="BF232"/>
  <c r="BE232"/>
  <c r="T232"/>
  <c r="R232"/>
  <c r="P232"/>
  <c r="BI228"/>
  <c r="BH228"/>
  <c r="BF228"/>
  <c r="BE228"/>
  <c r="T228"/>
  <c r="R228"/>
  <c r="P228"/>
  <c r="BI225"/>
  <c r="BH225"/>
  <c r="BF225"/>
  <c r="BE225"/>
  <c r="T225"/>
  <c r="R225"/>
  <c r="P225"/>
  <c r="BI218"/>
  <c r="BH218"/>
  <c r="BF218"/>
  <c r="BE218"/>
  <c r="T218"/>
  <c r="R218"/>
  <c r="P218"/>
  <c r="BI213"/>
  <c r="BH213"/>
  <c r="BF213"/>
  <c r="BE213"/>
  <c r="T213"/>
  <c r="R213"/>
  <c r="P213"/>
  <c r="BI209"/>
  <c r="BH209"/>
  <c r="BF209"/>
  <c r="BE209"/>
  <c r="T209"/>
  <c r="R209"/>
  <c r="P209"/>
  <c r="BI204"/>
  <c r="BH204"/>
  <c r="BF204"/>
  <c r="BE204"/>
  <c r="T204"/>
  <c r="R204"/>
  <c r="P204"/>
  <c r="BI198"/>
  <c r="BH198"/>
  <c r="BF198"/>
  <c r="BE198"/>
  <c r="T198"/>
  <c r="R198"/>
  <c r="P198"/>
  <c r="BI192"/>
  <c r="BH192"/>
  <c r="BF192"/>
  <c r="BE192"/>
  <c r="T192"/>
  <c r="R192"/>
  <c r="P192"/>
  <c r="BI185"/>
  <c r="BH185"/>
  <c r="BF185"/>
  <c r="BE185"/>
  <c r="T185"/>
  <c r="R185"/>
  <c r="P185"/>
  <c r="BI179"/>
  <c r="BH179"/>
  <c r="BF179"/>
  <c r="BE179"/>
  <c r="T179"/>
  <c r="R179"/>
  <c r="P179"/>
  <c r="BI173"/>
  <c r="BH173"/>
  <c r="BF173"/>
  <c r="BE173"/>
  <c r="T173"/>
  <c r="R173"/>
  <c r="P173"/>
  <c r="BI168"/>
  <c r="BH168"/>
  <c r="BF168"/>
  <c r="BE168"/>
  <c r="T168"/>
  <c r="R168"/>
  <c r="P168"/>
  <c r="BI162"/>
  <c r="BH162"/>
  <c r="BF162"/>
  <c r="BE162"/>
  <c r="T162"/>
  <c r="R162"/>
  <c r="P162"/>
  <c r="BI158"/>
  <c r="BH158"/>
  <c r="BF158"/>
  <c r="BE158"/>
  <c r="T158"/>
  <c r="R158"/>
  <c r="P158"/>
  <c r="BI155"/>
  <c r="BH155"/>
  <c r="BF155"/>
  <c r="BE155"/>
  <c r="T155"/>
  <c r="R155"/>
  <c r="P155"/>
  <c r="BI149"/>
  <c r="BH149"/>
  <c r="BF149"/>
  <c r="BE149"/>
  <c r="T149"/>
  <c r="R149"/>
  <c r="P149"/>
  <c r="BI145"/>
  <c r="BH145"/>
  <c r="BF145"/>
  <c r="BE145"/>
  <c r="T145"/>
  <c r="R145"/>
  <c r="P145"/>
  <c r="BI139"/>
  <c r="BH139"/>
  <c r="BF139"/>
  <c r="BE139"/>
  <c r="T139"/>
  <c r="R139"/>
  <c r="P139"/>
  <c r="BI134"/>
  <c r="BH134"/>
  <c r="BF134"/>
  <c r="BE134"/>
  <c r="T134"/>
  <c r="R134"/>
  <c r="P134"/>
  <c r="BI131"/>
  <c r="BH131"/>
  <c r="BF131"/>
  <c r="BE131"/>
  <c r="T131"/>
  <c r="R131"/>
  <c r="P131"/>
  <c r="BI126"/>
  <c r="BH126"/>
  <c r="BF126"/>
  <c r="BE126"/>
  <c r="T126"/>
  <c r="R126"/>
  <c r="P126"/>
  <c r="BI120"/>
  <c r="BH120"/>
  <c r="BF120"/>
  <c r="BE120"/>
  <c r="T120"/>
  <c r="R120"/>
  <c r="P120"/>
  <c r="BI115"/>
  <c r="BH115"/>
  <c r="BF115"/>
  <c r="BE115"/>
  <c r="T115"/>
  <c r="R115"/>
  <c r="P115"/>
  <c r="BI111"/>
  <c r="BH111"/>
  <c r="BF111"/>
  <c r="BE111"/>
  <c r="T111"/>
  <c r="R111"/>
  <c r="P111"/>
  <c r="BI106"/>
  <c r="BH106"/>
  <c r="BF106"/>
  <c r="BE106"/>
  <c r="T106"/>
  <c r="R106"/>
  <c r="P106"/>
  <c r="BI102"/>
  <c r="BH102"/>
  <c r="BF102"/>
  <c r="BE102"/>
  <c r="T102"/>
  <c r="R102"/>
  <c r="P102"/>
  <c r="BI97"/>
  <c r="BH97"/>
  <c r="BF97"/>
  <c r="BE97"/>
  <c r="T97"/>
  <c r="R97"/>
  <c r="P97"/>
  <c r="BI92"/>
  <c r="BH92"/>
  <c r="BF92"/>
  <c r="BE92"/>
  <c r="T92"/>
  <c r="R92"/>
  <c r="P92"/>
  <c r="J86"/>
  <c r="F85"/>
  <c r="F83"/>
  <c r="E81"/>
  <c r="J59"/>
  <c r="F58"/>
  <c r="F56"/>
  <c r="E54"/>
  <c r="J23"/>
  <c r="E23"/>
  <c r="J85"/>
  <c r="J22"/>
  <c r="J20"/>
  <c r="E20"/>
  <c r="F59"/>
  <c r="J19"/>
  <c r="J14"/>
  <c r="J83"/>
  <c r="E7"/>
  <c r="E77"/>
  <c i="3" r="J39"/>
  <c r="J38"/>
  <c i="1" r="AY57"/>
  <c i="3" r="J37"/>
  <c i="1" r="AX57"/>
  <c i="3" r="BI244"/>
  <c r="BH244"/>
  <c r="BF244"/>
  <c r="BE244"/>
  <c r="T244"/>
  <c r="R244"/>
  <c r="P244"/>
  <c r="BI240"/>
  <c r="BH240"/>
  <c r="BF240"/>
  <c r="BE240"/>
  <c r="T240"/>
  <c r="R240"/>
  <c r="P240"/>
  <c r="BI232"/>
  <c r="BH232"/>
  <c r="BF232"/>
  <c r="BE232"/>
  <c r="T232"/>
  <c r="R232"/>
  <c r="P232"/>
  <c r="BI225"/>
  <c r="BH225"/>
  <c r="BF225"/>
  <c r="BE225"/>
  <c r="T225"/>
  <c r="R225"/>
  <c r="P225"/>
  <c r="BI220"/>
  <c r="BH220"/>
  <c r="BF220"/>
  <c r="BE220"/>
  <c r="T220"/>
  <c r="R220"/>
  <c r="P220"/>
  <c r="BI215"/>
  <c r="BH215"/>
  <c r="BF215"/>
  <c r="BE215"/>
  <c r="T215"/>
  <c r="R215"/>
  <c r="P215"/>
  <c r="BI209"/>
  <c r="BH209"/>
  <c r="BF209"/>
  <c r="BE209"/>
  <c r="T209"/>
  <c r="R209"/>
  <c r="P209"/>
  <c r="BI204"/>
  <c r="BH204"/>
  <c r="BF204"/>
  <c r="BE204"/>
  <c r="T204"/>
  <c r="R204"/>
  <c r="P204"/>
  <c r="BI201"/>
  <c r="BH201"/>
  <c r="BF201"/>
  <c r="BE201"/>
  <c r="T201"/>
  <c r="R201"/>
  <c r="P201"/>
  <c r="BI198"/>
  <c r="BH198"/>
  <c r="BF198"/>
  <c r="BE198"/>
  <c r="T198"/>
  <c r="R198"/>
  <c r="P198"/>
  <c r="BI192"/>
  <c r="BH192"/>
  <c r="BF192"/>
  <c r="BE192"/>
  <c r="T192"/>
  <c r="R192"/>
  <c r="P192"/>
  <c r="BI187"/>
  <c r="BH187"/>
  <c r="BF187"/>
  <c r="BE187"/>
  <c r="T187"/>
  <c r="R187"/>
  <c r="P187"/>
  <c r="BI183"/>
  <c r="BH183"/>
  <c r="BF183"/>
  <c r="BE183"/>
  <c r="T183"/>
  <c r="R183"/>
  <c r="P183"/>
  <c r="BI178"/>
  <c r="BH178"/>
  <c r="BF178"/>
  <c r="BE178"/>
  <c r="T178"/>
  <c r="R178"/>
  <c r="P178"/>
  <c r="BI173"/>
  <c r="BH173"/>
  <c r="BF173"/>
  <c r="BE173"/>
  <c r="T173"/>
  <c r="R173"/>
  <c r="P173"/>
  <c r="BI168"/>
  <c r="BH168"/>
  <c r="BF168"/>
  <c r="BE168"/>
  <c r="T168"/>
  <c r="R168"/>
  <c r="P168"/>
  <c r="BI162"/>
  <c r="BH162"/>
  <c r="BF162"/>
  <c r="BE162"/>
  <c r="T162"/>
  <c r="R162"/>
  <c r="P162"/>
  <c r="BI156"/>
  <c r="BH156"/>
  <c r="BF156"/>
  <c r="BE156"/>
  <c r="T156"/>
  <c r="R156"/>
  <c r="P156"/>
  <c r="BI151"/>
  <c r="BH151"/>
  <c r="BF151"/>
  <c r="BE151"/>
  <c r="T151"/>
  <c r="R151"/>
  <c r="P151"/>
  <c r="BI146"/>
  <c r="BH146"/>
  <c r="BF146"/>
  <c r="BE146"/>
  <c r="T146"/>
  <c r="R146"/>
  <c r="P146"/>
  <c r="BI142"/>
  <c r="BH142"/>
  <c r="BF142"/>
  <c r="BE142"/>
  <c r="T142"/>
  <c r="R142"/>
  <c r="P142"/>
  <c r="BI138"/>
  <c r="BH138"/>
  <c r="BF138"/>
  <c r="BE138"/>
  <c r="T138"/>
  <c r="R138"/>
  <c r="P138"/>
  <c r="BI134"/>
  <c r="BH134"/>
  <c r="BF134"/>
  <c r="BE134"/>
  <c r="T134"/>
  <c r="R134"/>
  <c r="P134"/>
  <c r="BI129"/>
  <c r="BH129"/>
  <c r="BF129"/>
  <c r="BE129"/>
  <c r="T129"/>
  <c r="R129"/>
  <c r="P129"/>
  <c r="BI125"/>
  <c r="BH125"/>
  <c r="BF125"/>
  <c r="BE125"/>
  <c r="T125"/>
  <c r="R125"/>
  <c r="P125"/>
  <c r="BI120"/>
  <c r="BH120"/>
  <c r="BF120"/>
  <c r="BE120"/>
  <c r="T120"/>
  <c r="R120"/>
  <c r="P120"/>
  <c r="BI115"/>
  <c r="BH115"/>
  <c r="BF115"/>
  <c r="BE115"/>
  <c r="T115"/>
  <c r="R115"/>
  <c r="P115"/>
  <c r="BI110"/>
  <c r="BH110"/>
  <c r="BF110"/>
  <c r="BE110"/>
  <c r="T110"/>
  <c r="R110"/>
  <c r="P110"/>
  <c r="BI105"/>
  <c r="BH105"/>
  <c r="BF105"/>
  <c r="BE105"/>
  <c r="T105"/>
  <c r="R105"/>
  <c r="P105"/>
  <c r="BI101"/>
  <c r="BH101"/>
  <c r="BF101"/>
  <c r="BE101"/>
  <c r="T101"/>
  <c r="R101"/>
  <c r="P101"/>
  <c r="BI97"/>
  <c r="BH97"/>
  <c r="BF97"/>
  <c r="BE97"/>
  <c r="T97"/>
  <c r="R97"/>
  <c r="P97"/>
  <c r="BI92"/>
  <c r="BH92"/>
  <c r="BF92"/>
  <c r="BE92"/>
  <c r="T92"/>
  <c r="R92"/>
  <c r="P92"/>
  <c r="J86"/>
  <c r="F85"/>
  <c r="F83"/>
  <c r="E81"/>
  <c r="J59"/>
  <c r="F58"/>
  <c r="F56"/>
  <c r="E54"/>
  <c r="J23"/>
  <c r="E23"/>
  <c r="J58"/>
  <c r="J22"/>
  <c r="J20"/>
  <c r="E20"/>
  <c r="F86"/>
  <c r="J19"/>
  <c r="J14"/>
  <c r="J83"/>
  <c r="E7"/>
  <c r="E77"/>
  <c i="2" r="J39"/>
  <c r="J38"/>
  <c i="1" r="AY56"/>
  <c i="2" r="J37"/>
  <c i="1" r="AX56"/>
  <c i="2" r="BI230"/>
  <c r="BH230"/>
  <c r="BF230"/>
  <c r="BE230"/>
  <c r="T230"/>
  <c r="R230"/>
  <c r="P230"/>
  <c r="BI223"/>
  <c r="BH223"/>
  <c r="BF223"/>
  <c r="BE223"/>
  <c r="T223"/>
  <c r="R223"/>
  <c r="P223"/>
  <c r="BI218"/>
  <c r="BH218"/>
  <c r="BF218"/>
  <c r="BE218"/>
  <c r="T218"/>
  <c r="R218"/>
  <c r="P218"/>
  <c r="BI213"/>
  <c r="BH213"/>
  <c r="BF213"/>
  <c r="BE213"/>
  <c r="T213"/>
  <c r="R213"/>
  <c r="P213"/>
  <c r="BI207"/>
  <c r="BH207"/>
  <c r="BF207"/>
  <c r="BE207"/>
  <c r="T207"/>
  <c r="R207"/>
  <c r="P207"/>
  <c r="BI202"/>
  <c r="BH202"/>
  <c r="BF202"/>
  <c r="BE202"/>
  <c r="T202"/>
  <c r="R202"/>
  <c r="P202"/>
  <c r="BI195"/>
  <c r="BH195"/>
  <c r="BF195"/>
  <c r="BE195"/>
  <c r="T195"/>
  <c r="R195"/>
  <c r="P195"/>
  <c r="BI191"/>
  <c r="BH191"/>
  <c r="BF191"/>
  <c r="BE191"/>
  <c r="T191"/>
  <c r="R191"/>
  <c r="P191"/>
  <c r="BI186"/>
  <c r="BH186"/>
  <c r="BF186"/>
  <c r="BE186"/>
  <c r="T186"/>
  <c r="R186"/>
  <c r="P186"/>
  <c r="BI181"/>
  <c r="BH181"/>
  <c r="BF181"/>
  <c r="BE181"/>
  <c r="T181"/>
  <c r="R181"/>
  <c r="P181"/>
  <c r="BI175"/>
  <c r="BH175"/>
  <c r="BF175"/>
  <c r="BE175"/>
  <c r="T175"/>
  <c r="R175"/>
  <c r="P175"/>
  <c r="BI170"/>
  <c r="BH170"/>
  <c r="BF170"/>
  <c r="BE170"/>
  <c r="T170"/>
  <c r="R170"/>
  <c r="P170"/>
  <c r="BI164"/>
  <c r="BH164"/>
  <c r="BF164"/>
  <c r="BE164"/>
  <c r="T164"/>
  <c r="R164"/>
  <c r="P164"/>
  <c r="BI159"/>
  <c r="BH159"/>
  <c r="BF159"/>
  <c r="BE159"/>
  <c r="T159"/>
  <c r="R159"/>
  <c r="P159"/>
  <c r="BI154"/>
  <c r="BH154"/>
  <c r="BF154"/>
  <c r="BE154"/>
  <c r="T154"/>
  <c r="R154"/>
  <c r="P154"/>
  <c r="BI149"/>
  <c r="BH149"/>
  <c r="BF149"/>
  <c r="BE149"/>
  <c r="T149"/>
  <c r="R149"/>
  <c r="P149"/>
  <c r="BI145"/>
  <c r="BH145"/>
  <c r="BF145"/>
  <c r="BE145"/>
  <c r="T145"/>
  <c r="R145"/>
  <c r="P145"/>
  <c r="BI141"/>
  <c r="BH141"/>
  <c r="BF141"/>
  <c r="BE141"/>
  <c r="T141"/>
  <c r="R141"/>
  <c r="P141"/>
  <c r="BI137"/>
  <c r="BH137"/>
  <c r="BF137"/>
  <c r="BE137"/>
  <c r="T137"/>
  <c r="R137"/>
  <c r="P137"/>
  <c r="BI132"/>
  <c r="BH132"/>
  <c r="BF132"/>
  <c r="BE132"/>
  <c r="T132"/>
  <c r="R132"/>
  <c r="P132"/>
  <c r="BI127"/>
  <c r="BH127"/>
  <c r="BF127"/>
  <c r="BE127"/>
  <c r="T127"/>
  <c r="R127"/>
  <c r="P127"/>
  <c r="BI122"/>
  <c r="BH122"/>
  <c r="BF122"/>
  <c r="BE122"/>
  <c r="T122"/>
  <c r="R122"/>
  <c r="P122"/>
  <c r="BI117"/>
  <c r="BH117"/>
  <c r="BF117"/>
  <c r="BE117"/>
  <c r="T117"/>
  <c r="R117"/>
  <c r="P117"/>
  <c r="BI112"/>
  <c r="BH112"/>
  <c r="BF112"/>
  <c r="BE112"/>
  <c r="T112"/>
  <c r="R112"/>
  <c r="P112"/>
  <c r="BI107"/>
  <c r="BH107"/>
  <c r="BF107"/>
  <c r="BE107"/>
  <c r="T107"/>
  <c r="R107"/>
  <c r="P107"/>
  <c r="BI102"/>
  <c r="BH102"/>
  <c r="BF102"/>
  <c r="BE102"/>
  <c r="T102"/>
  <c r="R102"/>
  <c r="P102"/>
  <c r="BI97"/>
  <c r="BH97"/>
  <c r="BF97"/>
  <c r="BE97"/>
  <c r="T97"/>
  <c r="R97"/>
  <c r="P97"/>
  <c r="BI92"/>
  <c r="BH92"/>
  <c r="BF92"/>
  <c r="BE92"/>
  <c r="T92"/>
  <c r="R92"/>
  <c r="P92"/>
  <c r="J86"/>
  <c r="F85"/>
  <c r="F83"/>
  <c r="E81"/>
  <c r="J59"/>
  <c r="F58"/>
  <c r="F56"/>
  <c r="E54"/>
  <c r="J23"/>
  <c r="E23"/>
  <c r="J58"/>
  <c r="J22"/>
  <c r="J20"/>
  <c r="E20"/>
  <c r="F59"/>
  <c r="J19"/>
  <c r="J14"/>
  <c r="J83"/>
  <c r="E7"/>
  <c r="E77"/>
  <c i="1" r="L50"/>
  <c r="AM50"/>
  <c r="AM49"/>
  <c r="L49"/>
  <c r="AM47"/>
  <c r="L47"/>
  <c r="L45"/>
  <c r="L44"/>
  <c i="23" r="BK182"/>
  <c r="BK178"/>
  <c r="J173"/>
  <c r="BK152"/>
  <c r="J142"/>
  <c r="J137"/>
  <c r="BK127"/>
  <c r="BK117"/>
  <c r="J107"/>
  <c r="J102"/>
  <c r="BK91"/>
  <c i="22" r="BK86"/>
  <c i="21" r="J104"/>
  <c r="J95"/>
  <c r="J92"/>
  <c r="BK90"/>
  <c i="19" r="BK90"/>
  <c r="J88"/>
  <c i="18" r="J98"/>
  <c r="J92"/>
  <c r="J90"/>
  <c i="17" r="BK96"/>
  <c r="J88"/>
  <c i="16" r="BK156"/>
  <c r="J151"/>
  <c r="BK135"/>
  <c r="BK110"/>
  <c r="J97"/>
  <c i="15" r="BK223"/>
  <c r="J218"/>
  <c r="J213"/>
  <c r="J209"/>
  <c r="J168"/>
  <c r="BK161"/>
  <c r="J156"/>
  <c r="BK141"/>
  <c r="J131"/>
  <c r="J126"/>
  <c r="BK121"/>
  <c r="BK105"/>
  <c r="J95"/>
  <c i="14" r="J192"/>
  <c r="BK189"/>
  <c r="J183"/>
  <c r="J177"/>
  <c r="BK146"/>
  <c r="J142"/>
  <c r="BK131"/>
  <c r="BK128"/>
  <c r="BK124"/>
  <c r="BK118"/>
  <c r="BK107"/>
  <c r="BK101"/>
  <c r="J96"/>
  <c i="13" r="BK192"/>
  <c r="J183"/>
  <c r="BK171"/>
  <c r="J165"/>
  <c r="J159"/>
  <c r="BK154"/>
  <c r="BK150"/>
  <c r="J142"/>
  <c r="BK131"/>
  <c r="BK124"/>
  <c r="BK118"/>
  <c r="J113"/>
  <c r="BK107"/>
  <c r="BK96"/>
  <c i="12" r="BK214"/>
  <c r="J214"/>
  <c r="BK201"/>
  <c r="BK191"/>
  <c r="BK186"/>
  <c r="BK179"/>
  <c r="BK167"/>
  <c r="BK129"/>
  <c r="J117"/>
  <c r="J114"/>
  <c r="BK99"/>
  <c r="J96"/>
  <c r="BK90"/>
  <c i="11" r="BK143"/>
  <c r="J138"/>
  <c r="J105"/>
  <c r="J99"/>
  <c r="J94"/>
  <c r="J89"/>
  <c i="10" r="BK153"/>
  <c r="J149"/>
  <c r="J146"/>
  <c r="J130"/>
  <c r="BK127"/>
  <c r="BK97"/>
  <c r="J92"/>
  <c i="8" r="J188"/>
  <c r="J182"/>
  <c r="BK176"/>
  <c r="BK166"/>
  <c r="BK158"/>
  <c r="J155"/>
  <c r="BK139"/>
  <c r="BK129"/>
  <c r="J124"/>
  <c r="J115"/>
  <c r="J111"/>
  <c r="BK102"/>
  <c r="J92"/>
  <c i="7" r="BK231"/>
  <c r="BK221"/>
  <c r="BK210"/>
  <c r="J201"/>
  <c r="J191"/>
  <c r="J182"/>
  <c r="BK168"/>
  <c r="BK163"/>
  <c r="J153"/>
  <c r="J149"/>
  <c r="J144"/>
  <c r="J134"/>
  <c r="BK129"/>
  <c r="BK125"/>
  <c r="BK117"/>
  <c r="BK97"/>
  <c r="J92"/>
  <c i="6" r="BK180"/>
  <c r="BK174"/>
  <c r="J169"/>
  <c r="BK164"/>
  <c r="J159"/>
  <c r="J154"/>
  <c r="BK137"/>
  <c r="J132"/>
  <c r="BK127"/>
  <c r="BK122"/>
  <c r="BK113"/>
  <c r="BK109"/>
  <c r="BK104"/>
  <c r="J90"/>
  <c i="5" r="BK229"/>
  <c r="J229"/>
  <c r="BK223"/>
  <c r="J213"/>
  <c r="BK192"/>
  <c r="BK178"/>
  <c r="J156"/>
  <c r="J151"/>
  <c r="BK100"/>
  <c r="J92"/>
  <c i="4" r="J239"/>
  <c r="J228"/>
  <c r="J225"/>
  <c r="BK209"/>
  <c r="J198"/>
  <c r="BK185"/>
  <c r="BK179"/>
  <c r="BK173"/>
  <c r="J162"/>
  <c r="J158"/>
  <c r="BK149"/>
  <c r="BK139"/>
  <c r="BK131"/>
  <c r="BK126"/>
  <c r="BK115"/>
  <c i="3" r="BK225"/>
  <c r="J215"/>
  <c r="BK201"/>
  <c r="J198"/>
  <c r="BK192"/>
  <c r="BK162"/>
  <c r="J156"/>
  <c r="BK151"/>
  <c i="2" r="J207"/>
  <c r="J202"/>
  <c r="J186"/>
  <c r="BK181"/>
  <c r="J175"/>
  <c r="J170"/>
  <c r="J164"/>
  <c r="J159"/>
  <c r="BK149"/>
  <c r="BK145"/>
  <c r="BK137"/>
  <c r="BK132"/>
  <c r="J127"/>
  <c r="BK122"/>
  <c r="BK112"/>
  <c r="BK107"/>
  <c r="J102"/>
  <c r="J97"/>
  <c r="J92"/>
  <c i="1" r="AS73"/>
  <c r="AS59"/>
  <c r="AS55"/>
  <c i="23" r="J178"/>
  <c r="BK173"/>
  <c r="J168"/>
  <c r="BK162"/>
  <c r="J157"/>
  <c r="J152"/>
  <c r="BK147"/>
  <c r="BK142"/>
  <c r="BK122"/>
  <c r="J117"/>
  <c r="BK112"/>
  <c r="BK107"/>
  <c r="BK102"/>
  <c r="J96"/>
  <c r="J91"/>
  <c i="22" r="J99"/>
  <c r="J86"/>
  <c i="21" r="BK102"/>
  <c r="BK92"/>
  <c i="20" r="J88"/>
  <c i="18" r="BK100"/>
  <c r="BK88"/>
  <c i="17" r="BK100"/>
  <c r="BK98"/>
  <c r="BK94"/>
  <c r="J90"/>
  <c i="16" r="BK151"/>
  <c r="BK146"/>
  <c r="BK140"/>
  <c r="BK130"/>
  <c r="BK125"/>
  <c r="BK120"/>
  <c r="BK115"/>
  <c r="J110"/>
  <c r="BK102"/>
  <c r="BK92"/>
  <c i="15" r="J223"/>
  <c r="BK213"/>
  <c r="BK205"/>
  <c r="BK201"/>
  <c r="BK172"/>
  <c r="BK151"/>
  <c r="BK146"/>
  <c r="BK136"/>
  <c r="J121"/>
  <c r="BK111"/>
  <c r="BK95"/>
  <c r="J90"/>
  <c i="14" r="BK199"/>
  <c r="J199"/>
  <c r="BK177"/>
  <c r="BK171"/>
  <c r="J154"/>
  <c r="BK150"/>
  <c r="J131"/>
  <c r="J128"/>
  <c r="J118"/>
  <c r="J113"/>
  <c r="J101"/>
  <c i="13" r="BK199"/>
  <c r="J199"/>
  <c r="J154"/>
  <c r="J150"/>
  <c r="J131"/>
  <c r="BK128"/>
  <c r="J118"/>
  <c r="J107"/>
  <c r="BK101"/>
  <c r="J92"/>
  <c i="12" r="BK207"/>
  <c r="J196"/>
  <c r="J167"/>
  <c r="BK161"/>
  <c r="BK149"/>
  <c r="BK134"/>
  <c r="BK125"/>
  <c r="BK121"/>
  <c r="BK117"/>
  <c r="BK104"/>
  <c r="J99"/>
  <c i="11" r="BK194"/>
  <c r="J188"/>
  <c r="BK182"/>
  <c r="BK176"/>
  <c r="BK165"/>
  <c r="J158"/>
  <c r="BK148"/>
  <c r="BK134"/>
  <c r="BK126"/>
  <c r="BK123"/>
  <c r="J118"/>
  <c r="J108"/>
  <c i="10" r="BK271"/>
  <c r="BK266"/>
  <c r="J251"/>
  <c r="J246"/>
  <c r="J241"/>
  <c r="J230"/>
  <c r="BK218"/>
  <c r="BK213"/>
  <c r="J206"/>
  <c r="J204"/>
  <c r="J190"/>
  <c r="J181"/>
  <c r="J176"/>
  <c r="BK171"/>
  <c r="J166"/>
  <c r="J136"/>
  <c r="J127"/>
  <c r="BK121"/>
  <c r="J114"/>
  <c i="8" r="BK188"/>
  <c r="BK171"/>
  <c r="J161"/>
  <c r="BK155"/>
  <c r="J129"/>
  <c r="J97"/>
  <c i="7" r="J236"/>
  <c r="BK226"/>
  <c r="BK216"/>
  <c r="J205"/>
  <c r="BK173"/>
  <c r="J168"/>
  <c r="BK158"/>
  <c r="BK139"/>
  <c r="BK134"/>
  <c r="J125"/>
  <c r="BK112"/>
  <c r="BK107"/>
  <c i="6" r="J174"/>
  <c r="BK159"/>
  <c r="BK154"/>
  <c r="BK117"/>
  <c r="J113"/>
  <c r="J109"/>
  <c r="J104"/>
  <c r="BK100"/>
  <c r="BK90"/>
  <c i="5" r="J223"/>
  <c r="BK213"/>
  <c r="J208"/>
  <c r="BK203"/>
  <c r="J199"/>
  <c r="J187"/>
  <c r="J178"/>
  <c r="J173"/>
  <c r="BK168"/>
  <c r="BK151"/>
  <c r="BK143"/>
  <c r="J138"/>
  <c r="BK128"/>
  <c r="BK123"/>
  <c r="BK119"/>
  <c r="J116"/>
  <c r="BK105"/>
  <c r="BK92"/>
  <c i="4" r="BK279"/>
  <c r="J279"/>
  <c r="BK265"/>
  <c r="BK260"/>
  <c r="BK255"/>
  <c r="J244"/>
  <c r="J218"/>
  <c r="J213"/>
  <c r="J204"/>
  <c r="BK158"/>
  <c r="J149"/>
  <c r="J145"/>
  <c r="J126"/>
  <c r="J120"/>
  <c r="J115"/>
  <c r="BK111"/>
  <c r="J106"/>
  <c r="BK102"/>
  <c r="BK97"/>
  <c r="J92"/>
  <c i="3" r="J244"/>
  <c r="BK232"/>
  <c r="J225"/>
  <c r="BK220"/>
  <c r="BK215"/>
  <c r="BK204"/>
  <c r="BK198"/>
  <c r="J192"/>
  <c r="BK187"/>
  <c r="BK183"/>
  <c r="J178"/>
  <c r="BK173"/>
  <c r="BK168"/>
  <c r="J146"/>
  <c r="J142"/>
  <c r="BK138"/>
  <c r="J129"/>
  <c r="J125"/>
  <c r="J120"/>
  <c r="J110"/>
  <c r="J105"/>
  <c r="J101"/>
  <c i="2" r="J223"/>
  <c r="J218"/>
  <c r="BK202"/>
  <c r="J195"/>
  <c r="J181"/>
  <c r="BK164"/>
  <c r="BK159"/>
  <c r="BK154"/>
  <c r="J149"/>
  <c r="J145"/>
  <c r="BK127"/>
  <c r="J117"/>
  <c r="J107"/>
  <c i="23" r="J182"/>
  <c r="BK168"/>
  <c r="J162"/>
  <c r="BK157"/>
  <c r="J147"/>
  <c r="J132"/>
  <c r="J122"/>
  <c r="J112"/>
  <c i="21" r="BK104"/>
  <c r="J102"/>
  <c r="J98"/>
  <c r="BK88"/>
  <c i="20" r="J90"/>
  <c i="19" r="J90"/>
  <c r="BK88"/>
  <c i="18" r="BK98"/>
  <c r="BK96"/>
  <c r="BK94"/>
  <c r="BK92"/>
  <c r="BK90"/>
  <c i="17" r="J94"/>
  <c r="BK92"/>
  <c i="16" r="J168"/>
  <c r="BK162"/>
  <c r="J162"/>
  <c r="J140"/>
  <c r="J135"/>
  <c r="J130"/>
  <c r="J125"/>
  <c r="J120"/>
  <c r="J106"/>
  <c r="BK97"/>
  <c i="15" r="BK235"/>
  <c r="J235"/>
  <c r="J227"/>
  <c r="BK218"/>
  <c r="BK196"/>
  <c r="BK186"/>
  <c r="BK180"/>
  <c r="J172"/>
  <c r="J161"/>
  <c r="J146"/>
  <c r="BK131"/>
  <c r="J116"/>
  <c r="J111"/>
  <c r="J105"/>
  <c r="J100"/>
  <c i="14" r="BK192"/>
  <c r="BK183"/>
  <c r="J171"/>
  <c r="J165"/>
  <c r="BK159"/>
  <c r="J124"/>
  <c r="J92"/>
  <c i="13" r="J192"/>
  <c r="J189"/>
  <c r="BK183"/>
  <c r="J177"/>
  <c r="J171"/>
  <c r="BK165"/>
  <c r="BK159"/>
  <c r="BK146"/>
  <c r="J128"/>
  <c r="J124"/>
  <c r="J101"/>
  <c i="12" r="J210"/>
  <c r="J207"/>
  <c r="J173"/>
  <c r="J161"/>
  <c r="J156"/>
  <c r="J149"/>
  <c r="BK144"/>
  <c r="BK139"/>
  <c r="J134"/>
  <c r="J129"/>
  <c r="BK109"/>
  <c r="BK96"/>
  <c i="11" r="J194"/>
  <c r="J182"/>
  <c r="BK170"/>
  <c r="J165"/>
  <c r="BK153"/>
  <c r="J143"/>
  <c r="BK138"/>
  <c r="J134"/>
  <c r="BK130"/>
  <c r="BK118"/>
  <c r="BK113"/>
  <c r="BK108"/>
  <c r="BK105"/>
  <c r="BK94"/>
  <c r="BK89"/>
  <c i="10" r="BK286"/>
  <c r="J281"/>
  <c r="BK276"/>
  <c r="J271"/>
  <c r="J258"/>
  <c r="BK251"/>
  <c r="BK246"/>
  <c r="BK236"/>
  <c r="BK230"/>
  <c r="J225"/>
  <c r="BK206"/>
  <c r="BK204"/>
  <c r="BK196"/>
  <c r="BK190"/>
  <c r="BK176"/>
  <c r="J171"/>
  <c r="BK161"/>
  <c r="BK157"/>
  <c r="J157"/>
  <c r="J153"/>
  <c r="BK146"/>
  <c r="J141"/>
  <c r="BK136"/>
  <c r="BK130"/>
  <c r="BK114"/>
  <c r="J109"/>
  <c r="BK104"/>
  <c r="J97"/>
  <c i="9" r="BK88"/>
  <c i="8" r="BK182"/>
  <c r="J158"/>
  <c r="BK149"/>
  <c r="BK144"/>
  <c r="BK134"/>
  <c r="BK124"/>
  <c r="J119"/>
  <c r="BK115"/>
  <c r="J106"/>
  <c r="BK97"/>
  <c i="7" r="J231"/>
  <c r="J221"/>
  <c r="BK213"/>
  <c r="BK201"/>
  <c r="J196"/>
  <c r="J186"/>
  <c r="J178"/>
  <c r="J173"/>
  <c r="J158"/>
  <c r="J139"/>
  <c r="J121"/>
  <c r="J117"/>
  <c r="J107"/>
  <c r="BK102"/>
  <c r="J97"/>
  <c r="BK92"/>
  <c i="6" r="BK169"/>
  <c r="BK151"/>
  <c r="J148"/>
  <c r="J142"/>
  <c r="J122"/>
  <c r="J117"/>
  <c r="J95"/>
  <c i="5" r="J218"/>
  <c r="BK199"/>
  <c r="J192"/>
  <c r="J183"/>
  <c r="J168"/>
  <c r="J164"/>
  <c r="J160"/>
  <c r="J143"/>
  <c r="BK133"/>
  <c r="J128"/>
  <c r="BK116"/>
  <c r="BK111"/>
  <c r="J105"/>
  <c r="J100"/>
  <c i="4" r="J272"/>
  <c r="J249"/>
  <c r="BK244"/>
  <c r="BK232"/>
  <c r="BK228"/>
  <c r="BK198"/>
  <c r="BK192"/>
  <c r="J179"/>
  <c r="BK168"/>
  <c r="BK162"/>
  <c r="BK155"/>
  <c r="J139"/>
  <c r="J134"/>
  <c r="J131"/>
  <c r="J111"/>
  <c i="3" r="BK244"/>
  <c r="J240"/>
  <c r="J220"/>
  <c r="BK209"/>
  <c r="J187"/>
  <c r="J183"/>
  <c r="J168"/>
  <c r="J162"/>
  <c r="J151"/>
  <c r="BK146"/>
  <c r="J134"/>
  <c r="BK129"/>
  <c r="J115"/>
  <c r="BK110"/>
  <c r="BK105"/>
  <c r="BK97"/>
  <c r="J92"/>
  <c i="2" r="J230"/>
  <c r="J213"/>
  <c r="BK207"/>
  <c r="BK195"/>
  <c r="J191"/>
  <c r="BK175"/>
  <c r="BK170"/>
  <c r="BK141"/>
  <c r="J122"/>
  <c r="BK117"/>
  <c r="BK102"/>
  <c r="BK97"/>
  <c r="BK92"/>
  <c i="1" r="AS82"/>
  <c r="AS71"/>
  <c i="23" r="BK137"/>
  <c r="BK132"/>
  <c r="J127"/>
  <c r="BK96"/>
  <c i="22" r="BK99"/>
  <c i="21" r="BK98"/>
  <c r="BK95"/>
  <c r="J90"/>
  <c r="J88"/>
  <c i="20" r="BK90"/>
  <c r="BK88"/>
  <c i="18" r="J100"/>
  <c r="J96"/>
  <c r="J94"/>
  <c r="J88"/>
  <c i="17" r="J100"/>
  <c r="J98"/>
  <c r="J96"/>
  <c r="J92"/>
  <c r="BK90"/>
  <c r="BK88"/>
  <c i="16" r="BK168"/>
  <c r="J156"/>
  <c r="J146"/>
  <c r="J115"/>
  <c r="BK106"/>
  <c r="J102"/>
  <c r="J92"/>
  <c i="15" r="BK227"/>
  <c r="BK209"/>
  <c r="J205"/>
  <c r="J201"/>
  <c r="J196"/>
  <c r="J186"/>
  <c r="J180"/>
  <c r="BK168"/>
  <c r="BK156"/>
  <c r="J151"/>
  <c r="J141"/>
  <c r="J136"/>
  <c r="BK126"/>
  <c r="BK116"/>
  <c r="BK100"/>
  <c r="BK90"/>
  <c i="14" r="J189"/>
  <c r="BK165"/>
  <c r="J159"/>
  <c r="BK154"/>
  <c r="J150"/>
  <c r="J146"/>
  <c r="BK142"/>
  <c r="BK113"/>
  <c r="J107"/>
  <c r="BK96"/>
  <c r="BK92"/>
  <c i="13" r="BK189"/>
  <c r="BK177"/>
  <c r="J146"/>
  <c r="BK142"/>
  <c r="BK113"/>
  <c r="J96"/>
  <c r="BK92"/>
  <c i="12" r="BK210"/>
  <c r="J201"/>
  <c r="BK196"/>
  <c r="J191"/>
  <c r="J186"/>
  <c r="J179"/>
  <c r="BK173"/>
  <c r="BK156"/>
  <c r="J144"/>
  <c r="J139"/>
  <c r="J125"/>
  <c r="J121"/>
  <c r="BK114"/>
  <c r="J109"/>
  <c r="J104"/>
  <c r="J90"/>
  <c i="11" r="BK188"/>
  <c r="J176"/>
  <c r="J170"/>
  <c r="BK158"/>
  <c r="J153"/>
  <c r="J148"/>
  <c r="J130"/>
  <c r="J126"/>
  <c r="J123"/>
  <c r="J113"/>
  <c r="BK99"/>
  <c i="10" r="J286"/>
  <c r="BK281"/>
  <c r="J276"/>
  <c r="J266"/>
  <c r="BK258"/>
  <c r="BK241"/>
  <c r="J236"/>
  <c r="BK225"/>
  <c r="J218"/>
  <c r="J213"/>
  <c r="J196"/>
  <c r="BK181"/>
  <c r="BK166"/>
  <c r="J161"/>
  <c r="BK149"/>
  <c r="BK141"/>
  <c r="J121"/>
  <c r="BK109"/>
  <c r="J104"/>
  <c r="BK92"/>
  <c i="9" r="J88"/>
  <c i="8" r="J176"/>
  <c r="J171"/>
  <c r="J166"/>
  <c r="BK161"/>
  <c r="J149"/>
  <c r="J144"/>
  <c r="J139"/>
  <c r="J134"/>
  <c r="BK119"/>
  <c r="BK111"/>
  <c r="BK106"/>
  <c r="J102"/>
  <c r="BK92"/>
  <c i="7" r="BK242"/>
  <c r="J242"/>
  <c r="BK236"/>
  <c r="J226"/>
  <c r="J216"/>
  <c r="J213"/>
  <c r="J210"/>
  <c r="BK205"/>
  <c r="BK196"/>
  <c r="BK191"/>
  <c r="BK186"/>
  <c r="BK182"/>
  <c r="BK178"/>
  <c r="J163"/>
  <c r="BK153"/>
  <c r="BK149"/>
  <c r="BK144"/>
  <c r="J129"/>
  <c r="BK121"/>
  <c r="J112"/>
  <c r="J102"/>
  <c i="6" r="J180"/>
  <c r="J164"/>
  <c r="J151"/>
  <c r="BK148"/>
  <c r="BK142"/>
  <c r="J137"/>
  <c r="BK132"/>
  <c r="J127"/>
  <c r="J100"/>
  <c r="BK95"/>
  <c i="5" r="BK218"/>
  <c r="BK208"/>
  <c r="J203"/>
  <c r="BK187"/>
  <c r="BK183"/>
  <c r="BK173"/>
  <c r="BK164"/>
  <c r="BK160"/>
  <c r="BK156"/>
  <c r="BK138"/>
  <c r="J133"/>
  <c r="J123"/>
  <c r="J119"/>
  <c r="J111"/>
  <c i="4" r="BK272"/>
  <c r="J265"/>
  <c r="J260"/>
  <c r="J255"/>
  <c r="BK249"/>
  <c r="BK239"/>
  <c r="J232"/>
  <c r="BK225"/>
  <c r="BK218"/>
  <c r="BK213"/>
  <c r="J209"/>
  <c r="BK204"/>
  <c r="J192"/>
  <c r="J185"/>
  <c r="J173"/>
  <c r="J168"/>
  <c r="J155"/>
  <c r="BK145"/>
  <c r="BK134"/>
  <c r="BK120"/>
  <c r="BK106"/>
  <c r="J102"/>
  <c r="J97"/>
  <c r="BK92"/>
  <c i="3" r="BK240"/>
  <c r="J232"/>
  <c r="J209"/>
  <c r="J204"/>
  <c r="J201"/>
  <c r="BK178"/>
  <c r="J173"/>
  <c r="BK156"/>
  <c r="BK142"/>
  <c r="J138"/>
  <c r="BK134"/>
  <c r="BK125"/>
  <c r="BK120"/>
  <c r="BK115"/>
  <c r="BK101"/>
  <c r="J97"/>
  <c r="BK92"/>
  <c i="2" r="BK230"/>
  <c r="BK223"/>
  <c r="BK218"/>
  <c r="BK213"/>
  <c r="BK191"/>
  <c r="BK186"/>
  <c r="J154"/>
  <c r="J141"/>
  <c r="J137"/>
  <c r="J132"/>
  <c r="J112"/>
  <c i="1" r="AS80"/>
  <c r="AS75"/>
  <c r="AS65"/>
  <c i="9" r="F38"/>
  <c i="1" r="BC64"/>
  <c i="9" r="F36"/>
  <c i="1" r="BA64"/>
  <c i="9" r="J35"/>
  <c i="1" r="AV64"/>
  <c i="9" r="F39"/>
  <c i="1" r="BD64"/>
  <c i="2" l="1" r="BK91"/>
  <c r="J91"/>
  <c r="J65"/>
  <c r="T91"/>
  <c r="T90"/>
  <c r="BK212"/>
  <c r="J212"/>
  <c r="J67"/>
  <c r="R212"/>
  <c i="3" r="T91"/>
  <c r="T90"/>
  <c r="BK214"/>
  <c r="J214"/>
  <c r="J67"/>
  <c r="T214"/>
  <c i="4" r="T91"/>
  <c r="T90"/>
  <c r="R224"/>
  <c r="T254"/>
  <c i="5" r="BK91"/>
  <c r="BK90"/>
  <c r="BK191"/>
  <c r="J191"/>
  <c r="J66"/>
  <c r="P207"/>
  <c i="6" r="R89"/>
  <c r="R147"/>
  <c r="T158"/>
  <c i="7" r="P91"/>
  <c r="P90"/>
  <c r="R209"/>
  <c r="T220"/>
  <c i="8" r="P91"/>
  <c r="P90"/>
  <c r="P154"/>
  <c r="BK165"/>
  <c r="J165"/>
  <c r="J67"/>
  <c i="10" r="P91"/>
  <c r="P90"/>
  <c r="P89"/>
  <c i="1" r="AU66"/>
  <c i="10" r="P212"/>
  <c r="P235"/>
  <c i="11" r="BK88"/>
  <c r="J88"/>
  <c r="J64"/>
  <c i="12" r="P185"/>
  <c r="R206"/>
  <c i="13" r="R91"/>
  <c r="R90"/>
  <c r="R176"/>
  <c i="14" r="P91"/>
  <c r="P90"/>
  <c r="T176"/>
  <c i="15" r="BK89"/>
  <c r="BK167"/>
  <c r="J167"/>
  <c r="J65"/>
  <c i="16" r="T91"/>
  <c r="T90"/>
  <c r="T89"/>
  <c r="T150"/>
  <c i="17" r="P87"/>
  <c r="P86"/>
  <c i="1" r="AU76"/>
  <c i="18" r="R87"/>
  <c r="R86"/>
  <c i="19" r="R87"/>
  <c r="R86"/>
  <c i="20" r="R87"/>
  <c r="R86"/>
  <c i="21" r="BK87"/>
  <c r="BK86"/>
  <c r="J86"/>
  <c i="22" r="R85"/>
  <c i="23" r="R90"/>
  <c r="R89"/>
  <c i="2" r="P91"/>
  <c r="P90"/>
  <c r="BK201"/>
  <c r="J201"/>
  <c r="J66"/>
  <c r="R201"/>
  <c r="P212"/>
  <c i="3" r="BK91"/>
  <c r="J91"/>
  <c r="J65"/>
  <c r="P91"/>
  <c r="P90"/>
  <c r="BK197"/>
  <c r="J197"/>
  <c r="J66"/>
  <c r="R197"/>
  <c r="P214"/>
  <c i="4" r="BK91"/>
  <c r="BK90"/>
  <c r="J90"/>
  <c r="J64"/>
  <c r="BK224"/>
  <c r="J224"/>
  <c r="J66"/>
  <c r="R254"/>
  <c i="5" r="P91"/>
  <c r="P90"/>
  <c r="T191"/>
  <c r="R207"/>
  <c i="6" r="P89"/>
  <c r="P147"/>
  <c r="P158"/>
  <c i="7" r="T91"/>
  <c r="T90"/>
  <c r="T209"/>
  <c r="R220"/>
  <c i="8" r="T91"/>
  <c r="T90"/>
  <c r="T154"/>
  <c r="P165"/>
  <c i="10" r="R91"/>
  <c r="R90"/>
  <c r="T212"/>
  <c r="BK235"/>
  <c r="J235"/>
  <c r="J67"/>
  <c i="11" r="P88"/>
  <c r="P87"/>
  <c i="1" r="AU67"/>
  <c i="12" r="T185"/>
  <c r="T206"/>
  <c i="13" r="T91"/>
  <c r="T90"/>
  <c r="T89"/>
  <c r="T176"/>
  <c i="14" r="BK91"/>
  <c r="BK90"/>
  <c r="BK176"/>
  <c r="J176"/>
  <c r="J66"/>
  <c i="15" r="T89"/>
  <c r="P167"/>
  <c i="16" r="R91"/>
  <c r="R90"/>
  <c r="R89"/>
  <c r="R150"/>
  <c i="17" r="R87"/>
  <c r="R86"/>
  <c i="18" r="T87"/>
  <c r="T86"/>
  <c i="19" r="T87"/>
  <c r="T86"/>
  <c i="20" r="T87"/>
  <c r="T86"/>
  <c i="21" r="R87"/>
  <c r="R86"/>
  <c i="22" r="BK85"/>
  <c r="J85"/>
  <c r="J63"/>
  <c i="23" r="P167"/>
  <c i="2" r="R91"/>
  <c r="R90"/>
  <c r="R89"/>
  <c r="P201"/>
  <c r="T201"/>
  <c r="T212"/>
  <c i="3" r="R91"/>
  <c r="R90"/>
  <c r="P197"/>
  <c r="T197"/>
  <c r="R214"/>
  <c i="4" r="P91"/>
  <c r="P90"/>
  <c r="P89"/>
  <c i="1" r="AU58"/>
  <c i="4" r="P224"/>
  <c r="P254"/>
  <c i="5" r="R91"/>
  <c r="R90"/>
  <c r="P191"/>
  <c r="BK207"/>
  <c r="J207"/>
  <c r="J67"/>
  <c i="6" r="T89"/>
  <c r="T88"/>
  <c r="T147"/>
  <c r="BK158"/>
  <c r="J158"/>
  <c r="J66"/>
  <c i="7" r="BK91"/>
  <c r="J91"/>
  <c r="J65"/>
  <c r="BK209"/>
  <c r="J209"/>
  <c r="J66"/>
  <c r="P220"/>
  <c i="8" r="R91"/>
  <c r="R90"/>
  <c r="R89"/>
  <c r="R154"/>
  <c r="R165"/>
  <c i="10" r="T91"/>
  <c r="T90"/>
  <c r="R212"/>
  <c r="R235"/>
  <c i="11" r="T88"/>
  <c r="T87"/>
  <c i="12" r="BK185"/>
  <c r="J185"/>
  <c r="J65"/>
  <c r="BK206"/>
  <c r="J206"/>
  <c r="J66"/>
  <c i="13" r="BK91"/>
  <c r="J91"/>
  <c r="J65"/>
  <c r="BK176"/>
  <c r="J176"/>
  <c r="J66"/>
  <c i="14" r="R91"/>
  <c r="R90"/>
  <c r="R89"/>
  <c r="R176"/>
  <c i="15" r="R89"/>
  <c r="R167"/>
  <c i="16" r="P91"/>
  <c r="P90"/>
  <c r="P89"/>
  <c i="1" r="AU74"/>
  <c i="16" r="P150"/>
  <c i="17" r="BK87"/>
  <c r="J87"/>
  <c r="J64"/>
  <c i="18" r="BK87"/>
  <c r="J87"/>
  <c r="J64"/>
  <c i="19" r="BK87"/>
  <c r="J87"/>
  <c r="J64"/>
  <c i="20" r="P87"/>
  <c r="P86"/>
  <c i="1" r="AU79"/>
  <c i="21" r="P87"/>
  <c r="P86"/>
  <c i="1" r="AU81"/>
  <c i="22" r="P85"/>
  <c i="1" r="AU83"/>
  <c i="23" r="P90"/>
  <c r="P89"/>
  <c r="P88"/>
  <c i="1" r="AU84"/>
  <c i="23" r="R167"/>
  <c i="4" r="R91"/>
  <c r="R90"/>
  <c r="R89"/>
  <c r="T224"/>
  <c r="BK254"/>
  <c r="J254"/>
  <c r="J67"/>
  <c i="5" r="T91"/>
  <c r="T90"/>
  <c r="T89"/>
  <c r="R191"/>
  <c r="T207"/>
  <c i="6" r="BK89"/>
  <c r="J89"/>
  <c r="J64"/>
  <c r="BK147"/>
  <c r="J147"/>
  <c r="J65"/>
  <c r="R158"/>
  <c i="7" r="R91"/>
  <c r="R90"/>
  <c r="R89"/>
  <c r="P209"/>
  <c r="BK220"/>
  <c r="J220"/>
  <c r="J67"/>
  <c i="8" r="BK91"/>
  <c r="J91"/>
  <c r="J65"/>
  <c r="BK154"/>
  <c r="J154"/>
  <c r="J66"/>
  <c r="T165"/>
  <c i="10" r="BK91"/>
  <c r="J91"/>
  <c r="J65"/>
  <c r="BK212"/>
  <c r="J212"/>
  <c r="J66"/>
  <c r="T235"/>
  <c i="11" r="R88"/>
  <c r="R87"/>
  <c i="12" r="R185"/>
  <c r="R184"/>
  <c r="R89"/>
  <c r="P206"/>
  <c i="13" r="P91"/>
  <c r="P90"/>
  <c r="P89"/>
  <c i="1" r="AU69"/>
  <c i="13" r="P176"/>
  <c i="14" r="T91"/>
  <c r="T90"/>
  <c r="T89"/>
  <c r="P176"/>
  <c i="15" r="P89"/>
  <c r="P88"/>
  <c i="1" r="AU72"/>
  <c i="15" r="T167"/>
  <c i="16" r="BK91"/>
  <c r="J91"/>
  <c r="J65"/>
  <c r="BK150"/>
  <c r="J150"/>
  <c r="J67"/>
  <c i="17" r="T87"/>
  <c r="T86"/>
  <c i="18" r="P87"/>
  <c r="P86"/>
  <c i="1" r="AU77"/>
  <c i="19" r="P87"/>
  <c r="P86"/>
  <c i="1" r="AU78"/>
  <c i="20" r="BK87"/>
  <c r="J87"/>
  <c r="J64"/>
  <c i="21" r="T87"/>
  <c r="T86"/>
  <c i="22" r="T85"/>
  <c i="23" r="BK90"/>
  <c r="J90"/>
  <c r="J65"/>
  <c r="T90"/>
  <c r="T89"/>
  <c r="T88"/>
  <c r="BK167"/>
  <c r="J167"/>
  <c r="J66"/>
  <c r="T167"/>
  <c i="2" r="J56"/>
  <c r="F86"/>
  <c r="BG117"/>
  <c r="BG137"/>
  <c r="BG181"/>
  <c r="BG186"/>
  <c r="BG195"/>
  <c r="BG223"/>
  <c i="3" r="J85"/>
  <c r="BG105"/>
  <c r="BG134"/>
  <c r="BG146"/>
  <c r="BG209"/>
  <c r="BG225"/>
  <c i="4" r="J58"/>
  <c r="F86"/>
  <c r="BG92"/>
  <c r="BG106"/>
  <c r="BG131"/>
  <c r="BG139"/>
  <c r="BG185"/>
  <c r="BG198"/>
  <c r="BG209"/>
  <c r="BG213"/>
  <c r="BG232"/>
  <c r="BG249"/>
  <c i="5" r="E77"/>
  <c r="BG133"/>
  <c r="BG151"/>
  <c r="BG156"/>
  <c r="BG160"/>
  <c r="BG168"/>
  <c r="BG183"/>
  <c r="BG213"/>
  <c i="6" r="E50"/>
  <c r="J58"/>
  <c r="BG90"/>
  <c r="BG95"/>
  <c r="BG132"/>
  <c r="BG137"/>
  <c r="BG154"/>
  <c r="BG159"/>
  <c i="7" r="F59"/>
  <c r="BG97"/>
  <c r="BG117"/>
  <c r="BG173"/>
  <c r="BG178"/>
  <c r="BG186"/>
  <c r="BG191"/>
  <c r="BG213"/>
  <c r="BG231"/>
  <c r="BG242"/>
  <c i="8" r="J85"/>
  <c r="BG97"/>
  <c r="BG102"/>
  <c r="BG106"/>
  <c r="BG158"/>
  <c i="9" r="F59"/>
  <c i="10" r="J58"/>
  <c r="F86"/>
  <c r="BG104"/>
  <c r="BG161"/>
  <c r="BG190"/>
  <c r="BG206"/>
  <c r="BG213"/>
  <c r="BG218"/>
  <c r="BG230"/>
  <c r="BG271"/>
  <c r="BG276"/>
  <c r="BG286"/>
  <c i="11" r="J58"/>
  <c r="F84"/>
  <c r="BG94"/>
  <c r="BG143"/>
  <c r="BG153"/>
  <c r="BG194"/>
  <c r="BK193"/>
  <c r="J193"/>
  <c r="J65"/>
  <c i="12" r="E50"/>
  <c r="BG99"/>
  <c r="BG117"/>
  <c r="BG149"/>
  <c r="BG167"/>
  <c r="BG173"/>
  <c r="BG186"/>
  <c r="BG196"/>
  <c r="BG207"/>
  <c r="BG210"/>
  <c i="13" r="E50"/>
  <c r="J58"/>
  <c r="BG183"/>
  <c i="14" r="E50"/>
  <c r="F59"/>
  <c r="BG92"/>
  <c r="BG107"/>
  <c r="BG131"/>
  <c r="BG146"/>
  <c r="BG159"/>
  <c i="15" r="J56"/>
  <c r="E76"/>
  <c r="J84"/>
  <c r="BG95"/>
  <c r="BG121"/>
  <c r="BG136"/>
  <c r="BG151"/>
  <c r="BG161"/>
  <c r="BG180"/>
  <c r="BG196"/>
  <c r="BG205"/>
  <c r="BG223"/>
  <c r="BK234"/>
  <c r="J234"/>
  <c r="J66"/>
  <c i="16" r="J58"/>
  <c r="BG102"/>
  <c r="BG151"/>
  <c r="BG162"/>
  <c i="17" r="F59"/>
  <c r="J80"/>
  <c r="BG88"/>
  <c r="BG90"/>
  <c i="18" r="J56"/>
  <c r="BG94"/>
  <c r="BG100"/>
  <c i="19" r="E74"/>
  <c i="20" r="F59"/>
  <c r="J82"/>
  <c r="BG88"/>
  <c i="21" r="J56"/>
  <c r="F59"/>
  <c r="BG88"/>
  <c r="BG95"/>
  <c r="BG104"/>
  <c i="22" r="E73"/>
  <c r="F82"/>
  <c i="23" r="E76"/>
  <c r="F85"/>
  <c r="BG91"/>
  <c r="BG127"/>
  <c r="BG132"/>
  <c i="2" r="E50"/>
  <c r="J85"/>
  <c r="BG92"/>
  <c r="BG97"/>
  <c r="BG112"/>
  <c r="BG164"/>
  <c r="BG191"/>
  <c r="BG202"/>
  <c r="BG207"/>
  <c r="BG230"/>
  <c i="3" r="J56"/>
  <c r="F59"/>
  <c r="BG97"/>
  <c r="BG101"/>
  <c r="BG110"/>
  <c r="BG120"/>
  <c r="BG129"/>
  <c r="BG204"/>
  <c i="4" r="J56"/>
  <c r="BG149"/>
  <c r="BG158"/>
  <c r="BG162"/>
  <c r="BG192"/>
  <c r="BG228"/>
  <c r="BG244"/>
  <c r="BG265"/>
  <c i="5" r="J56"/>
  <c r="F59"/>
  <c r="J85"/>
  <c r="BG105"/>
  <c r="BG111"/>
  <c r="BG128"/>
  <c r="BG138"/>
  <c r="BG178"/>
  <c r="BG192"/>
  <c i="6" r="F59"/>
  <c r="BG142"/>
  <c r="BG148"/>
  <c r="BG164"/>
  <c i="7" r="E50"/>
  <c r="J56"/>
  <c r="J85"/>
  <c r="BG102"/>
  <c r="BG139"/>
  <c r="BG153"/>
  <c r="BG196"/>
  <c r="BG205"/>
  <c r="BG210"/>
  <c r="BG216"/>
  <c r="BG221"/>
  <c i="8" r="E50"/>
  <c r="J56"/>
  <c r="F59"/>
  <c r="BG92"/>
  <c r="BG111"/>
  <c r="BG115"/>
  <c r="BG119"/>
  <c r="BG129"/>
  <c r="BG139"/>
  <c r="BG161"/>
  <c r="BG176"/>
  <c i="9" r="E50"/>
  <c r="J58"/>
  <c r="J80"/>
  <c i="10" r="J56"/>
  <c r="BG97"/>
  <c r="BG127"/>
  <c r="BG130"/>
  <c r="BG136"/>
  <c r="BG149"/>
  <c r="BG153"/>
  <c r="BG166"/>
  <c r="BG196"/>
  <c r="BG251"/>
  <c r="BG266"/>
  <c r="BG281"/>
  <c i="11" r="J56"/>
  <c r="BG89"/>
  <c r="BG99"/>
  <c r="BG105"/>
  <c r="BG108"/>
  <c r="BG113"/>
  <c r="BG126"/>
  <c r="BG138"/>
  <c r="BG148"/>
  <c r="BG158"/>
  <c r="BG165"/>
  <c r="BG188"/>
  <c i="12" r="J58"/>
  <c r="J83"/>
  <c r="F86"/>
  <c r="BG90"/>
  <c r="BG104"/>
  <c r="BG129"/>
  <c r="BG134"/>
  <c r="BG156"/>
  <c i="13" r="J56"/>
  <c r="F86"/>
  <c r="BG118"/>
  <c r="BG142"/>
  <c i="14" r="J56"/>
  <c r="BG124"/>
  <c r="BG154"/>
  <c r="BG177"/>
  <c i="15" r="F59"/>
  <c r="BG105"/>
  <c r="BG111"/>
  <c r="BG172"/>
  <c r="BG186"/>
  <c r="BG213"/>
  <c r="BG227"/>
  <c r="BG235"/>
  <c i="16" r="E50"/>
  <c r="F86"/>
  <c r="BG92"/>
  <c r="BG125"/>
  <c r="BG130"/>
  <c r="BG168"/>
  <c i="17" r="E50"/>
  <c r="BG92"/>
  <c r="BG94"/>
  <c i="18" r="E74"/>
  <c r="F83"/>
  <c r="BG90"/>
  <c r="BG92"/>
  <c r="BG96"/>
  <c i="19" r="F59"/>
  <c r="BG88"/>
  <c i="20" r="E50"/>
  <c r="BG90"/>
  <c i="21" r="E74"/>
  <c r="BG92"/>
  <c r="BG98"/>
  <c r="BG102"/>
  <c i="22" r="J81"/>
  <c i="23" r="J58"/>
  <c r="J82"/>
  <c r="BG157"/>
  <c r="BG173"/>
  <c i="2" r="BG122"/>
  <c r="BG154"/>
  <c r="BG159"/>
  <c r="BG170"/>
  <c r="BG175"/>
  <c r="BG213"/>
  <c r="BG218"/>
  <c i="3" r="E50"/>
  <c r="BG92"/>
  <c r="BG115"/>
  <c r="BG125"/>
  <c r="BG138"/>
  <c r="BG142"/>
  <c r="BG162"/>
  <c r="BG168"/>
  <c r="BG173"/>
  <c r="BG178"/>
  <c r="BG183"/>
  <c r="BG187"/>
  <c r="BG198"/>
  <c r="BG201"/>
  <c r="BG215"/>
  <c r="BG220"/>
  <c r="BG240"/>
  <c r="BG244"/>
  <c i="4" r="E50"/>
  <c r="BG97"/>
  <c r="BG102"/>
  <c r="BG111"/>
  <c r="BG115"/>
  <c r="BG120"/>
  <c r="BG155"/>
  <c r="BG173"/>
  <c r="BG218"/>
  <c r="BG255"/>
  <c r="BG260"/>
  <c r="BG272"/>
  <c r="BG279"/>
  <c i="5" r="BG100"/>
  <c r="BG116"/>
  <c r="BG119"/>
  <c r="BG123"/>
  <c r="BG143"/>
  <c r="BG164"/>
  <c r="BG199"/>
  <c r="BG203"/>
  <c r="BG223"/>
  <c i="6" r="J56"/>
  <c r="BG113"/>
  <c r="BG151"/>
  <c i="7" r="BG134"/>
  <c r="BG168"/>
  <c r="BG201"/>
  <c i="8" r="BG124"/>
  <c r="BG149"/>
  <c r="BG166"/>
  <c i="9" r="BG88"/>
  <c i="10" r="BG109"/>
  <c r="BG114"/>
  <c r="BG121"/>
  <c r="BG141"/>
  <c r="BG157"/>
  <c r="BG171"/>
  <c r="BG176"/>
  <c r="BG181"/>
  <c r="BG204"/>
  <c r="BG225"/>
  <c r="BG236"/>
  <c r="BG241"/>
  <c r="BG246"/>
  <c r="BG258"/>
  <c i="11" r="E50"/>
  <c r="BG118"/>
  <c r="BG123"/>
  <c r="BG130"/>
  <c r="BG170"/>
  <c r="BG176"/>
  <c r="BG182"/>
  <c i="12" r="BG114"/>
  <c r="BG121"/>
  <c r="BG144"/>
  <c r="BG191"/>
  <c r="BG201"/>
  <c r="BK213"/>
  <c r="J213"/>
  <c r="J67"/>
  <c i="13" r="BG96"/>
  <c r="BG101"/>
  <c r="BG154"/>
  <c r="BG192"/>
  <c r="BG199"/>
  <c r="BK188"/>
  <c r="J188"/>
  <c r="J67"/>
  <c i="14" r="BG113"/>
  <c r="BG128"/>
  <c r="BG150"/>
  <c r="BG165"/>
  <c r="BG192"/>
  <c r="BG199"/>
  <c i="15" r="BG131"/>
  <c r="BG141"/>
  <c r="BG146"/>
  <c r="BG168"/>
  <c r="BG201"/>
  <c i="16" r="J83"/>
  <c r="BG97"/>
  <c r="BG106"/>
  <c r="BG110"/>
  <c r="BG115"/>
  <c r="BG120"/>
  <c r="BG135"/>
  <c r="BG156"/>
  <c i="17" r="BG96"/>
  <c r="BG98"/>
  <c i="18" r="BG98"/>
  <c i="19" r="J56"/>
  <c r="J58"/>
  <c i="20" r="J56"/>
  <c i="21" r="J58"/>
  <c r="BG90"/>
  <c i="22" r="BG99"/>
  <c i="23" r="BG96"/>
  <c r="BG102"/>
  <c r="BG107"/>
  <c r="BG117"/>
  <c r="BG137"/>
  <c r="BG142"/>
  <c r="BG147"/>
  <c r="BG152"/>
  <c r="BG162"/>
  <c r="BG178"/>
  <c r="BG182"/>
  <c i="2" r="BG102"/>
  <c r="BG107"/>
  <c r="BG127"/>
  <c r="BG132"/>
  <c r="BG141"/>
  <c r="BG145"/>
  <c r="BG149"/>
  <c i="3" r="BG151"/>
  <c r="BG156"/>
  <c r="BG192"/>
  <c r="BG232"/>
  <c i="4" r="BG126"/>
  <c r="BG134"/>
  <c r="BG145"/>
  <c r="BG168"/>
  <c r="BG179"/>
  <c r="BG204"/>
  <c r="BG225"/>
  <c r="BG239"/>
  <c i="5" r="BG92"/>
  <c r="BG173"/>
  <c r="BG187"/>
  <c r="BG208"/>
  <c r="BG218"/>
  <c r="BG229"/>
  <c i="6" r="BG100"/>
  <c r="BG104"/>
  <c r="BG109"/>
  <c r="BG117"/>
  <c r="BG122"/>
  <c r="BG127"/>
  <c r="BG169"/>
  <c r="BG174"/>
  <c r="BG180"/>
  <c i="7" r="BG92"/>
  <c r="BG107"/>
  <c r="BG112"/>
  <c r="BG121"/>
  <c r="BG125"/>
  <c r="BG129"/>
  <c r="BG144"/>
  <c r="BG149"/>
  <c r="BG158"/>
  <c r="BG163"/>
  <c r="BG182"/>
  <c r="BG226"/>
  <c r="BG236"/>
  <c i="8" r="BG134"/>
  <c r="BG144"/>
  <c r="BG155"/>
  <c r="BG171"/>
  <c r="BG182"/>
  <c r="BG188"/>
  <c i="9" r="BK87"/>
  <c r="J87"/>
  <c r="J64"/>
  <c i="10" r="E50"/>
  <c r="BG92"/>
  <c r="BG146"/>
  <c i="11" r="BG134"/>
  <c i="12" r="BG96"/>
  <c r="BG109"/>
  <c r="BG125"/>
  <c r="BG139"/>
  <c r="BG161"/>
  <c r="BG179"/>
  <c r="BG214"/>
  <c i="13" r="BG92"/>
  <c r="BG107"/>
  <c r="BG113"/>
  <c r="BG124"/>
  <c r="BG128"/>
  <c r="BG131"/>
  <c r="BG146"/>
  <c r="BG150"/>
  <c r="BG159"/>
  <c r="BG165"/>
  <c r="BG171"/>
  <c r="BG177"/>
  <c r="BG189"/>
  <c i="14" r="J58"/>
  <c r="BG96"/>
  <c r="BG101"/>
  <c r="BG118"/>
  <c r="BG142"/>
  <c r="BG171"/>
  <c r="BG183"/>
  <c r="BG189"/>
  <c r="BK188"/>
  <c r="J188"/>
  <c r="J67"/>
  <c i="15" r="BG90"/>
  <c r="BG100"/>
  <c r="BG116"/>
  <c r="BG126"/>
  <c r="BG156"/>
  <c r="BG209"/>
  <c r="BG218"/>
  <c i="16" r="BG140"/>
  <c r="BG146"/>
  <c r="BK145"/>
  <c r="J145"/>
  <c r="J66"/>
  <c i="17" r="J58"/>
  <c r="BG100"/>
  <c i="18" r="J58"/>
  <c r="BG88"/>
  <c i="19" r="BG90"/>
  <c i="22" r="J56"/>
  <c r="BG86"/>
  <c i="23" r="BG112"/>
  <c r="BG122"/>
  <c r="BG168"/>
  <c i="7" r="F39"/>
  <c i="1" r="BD62"/>
  <c i="13" r="F35"/>
  <c i="1" r="AZ69"/>
  <c i="18" r="F36"/>
  <c i="1" r="BA77"/>
  <c i="19" r="F38"/>
  <c i="1" r="BC78"/>
  <c i="10" r="F38"/>
  <c i="1" r="BC66"/>
  <c i="12" r="F36"/>
  <c i="1" r="BA68"/>
  <c i="13" r="J36"/>
  <c i="1" r="AW69"/>
  <c i="16" r="F39"/>
  <c i="1" r="BD74"/>
  <c r="BD73"/>
  <c i="17" r="F35"/>
  <c i="1" r="AZ76"/>
  <c i="18" r="J36"/>
  <c i="1" r="AW77"/>
  <c i="19" r="F39"/>
  <c i="1" r="BD78"/>
  <c i="20" r="F38"/>
  <c i="1" r="BC79"/>
  <c i="21" r="F35"/>
  <c i="1" r="AZ81"/>
  <c r="AZ80"/>
  <c r="AV80"/>
  <c i="3" r="J36"/>
  <c i="1" r="AW57"/>
  <c i="3" r="F39"/>
  <c i="1" r="BD57"/>
  <c i="5" r="F35"/>
  <c i="1" r="AZ60"/>
  <c i="5" r="F38"/>
  <c i="1" r="BC60"/>
  <c i="8" r="F36"/>
  <c i="1" r="BA63"/>
  <c i="10" r="F35"/>
  <c i="1" r="AZ66"/>
  <c i="10" r="F39"/>
  <c i="1" r="BD66"/>
  <c i="15" r="F38"/>
  <c i="1" r="BC72"/>
  <c r="BC71"/>
  <c r="AY71"/>
  <c r="AU73"/>
  <c i="22" r="F36"/>
  <c i="1" r="BA83"/>
  <c i="23" r="J35"/>
  <c i="1" r="AV84"/>
  <c i="4" r="F35"/>
  <c i="1" r="AZ58"/>
  <c i="5" r="J36"/>
  <c i="1" r="AW60"/>
  <c i="17" r="F39"/>
  <c i="1" r="BD76"/>
  <c i="19" r="J36"/>
  <c i="1" r="AW78"/>
  <c i="23" r="F38"/>
  <c i="1" r="BC84"/>
  <c i="3" r="F38"/>
  <c i="1" r="BC57"/>
  <c i="4" r="F36"/>
  <c i="1" r="BA58"/>
  <c i="6" r="F36"/>
  <c i="1" r="BA61"/>
  <c i="8" r="F38"/>
  <c i="1" r="BC63"/>
  <c i="10" r="J35"/>
  <c i="1" r="AV66"/>
  <c i="14" r="F39"/>
  <c i="1" r="BD70"/>
  <c i="16" r="J35"/>
  <c i="1" r="AV74"/>
  <c i="19" r="J35"/>
  <c i="1" r="AV78"/>
  <c i="21" r="F36"/>
  <c i="1" r="BA81"/>
  <c r="BA80"/>
  <c r="AW80"/>
  <c i="22" r="J36"/>
  <c i="1" r="AW83"/>
  <c i="2" r="F36"/>
  <c i="1" r="BA56"/>
  <c i="4" r="J35"/>
  <c i="1" r="AV58"/>
  <c i="5" r="J35"/>
  <c i="1" r="AV60"/>
  <c i="7" r="F35"/>
  <c i="1" r="AZ62"/>
  <c i="11" r="F36"/>
  <c i="1" r="BA67"/>
  <c i="2" r="F38"/>
  <c i="1" r="BC56"/>
  <c i="6" r="J35"/>
  <c i="1" r="AV61"/>
  <c i="6" r="F39"/>
  <c i="1" r="BD61"/>
  <c i="8" r="F39"/>
  <c i="1" r="BD63"/>
  <c i="12" r="J35"/>
  <c i="1" r="AV68"/>
  <c i="13" r="F39"/>
  <c i="1" r="BD69"/>
  <c i="15" r="F35"/>
  <c i="1" r="AZ72"/>
  <c r="AZ71"/>
  <c r="AV71"/>
  <c i="16" r="F38"/>
  <c i="1" r="BC74"/>
  <c r="BC73"/>
  <c r="AY73"/>
  <c i="6" r="F38"/>
  <c i="1" r="BC61"/>
  <c i="14" r="F36"/>
  <c i="1" r="BA70"/>
  <c i="14" r="F38"/>
  <c i="1" r="BC70"/>
  <c i="16" r="F35"/>
  <c i="1" r="AZ74"/>
  <c r="AZ73"/>
  <c r="AV73"/>
  <c i="16" r="J36"/>
  <c i="1" r="AW74"/>
  <c i="17" r="F36"/>
  <c i="1" r="BA76"/>
  <c i="18" r="F39"/>
  <c i="1" r="BD77"/>
  <c i="20" r="J36"/>
  <c i="1" r="AW79"/>
  <c i="21" r="J35"/>
  <c i="1" r="AV81"/>
  <c i="22" r="F38"/>
  <c i="1" r="BC83"/>
  <c i="23" r="F35"/>
  <c i="1" r="AZ84"/>
  <c i="9" r="J36"/>
  <c i="1" r="AW64"/>
  <c r="AT64"/>
  <c r="AS54"/>
  <c i="9" r="F37"/>
  <c i="1" r="BB64"/>
  <c i="3" r="F36"/>
  <c i="1" r="BA57"/>
  <c i="5" r="F36"/>
  <c i="1" r="BA60"/>
  <c i="12" r="F35"/>
  <c i="1" r="AZ68"/>
  <c i="15" r="J35"/>
  <c i="1" r="AV72"/>
  <c i="17" r="J36"/>
  <c i="1" r="AW76"/>
  <c i="18" r="F38"/>
  <c i="1" r="BC77"/>
  <c i="21" r="F39"/>
  <c i="1" r="BD81"/>
  <c r="BD80"/>
  <c i="3" r="J35"/>
  <c i="1" r="AV57"/>
  <c i="4" r="F38"/>
  <c i="1" r="BC58"/>
  <c i="6" r="F35"/>
  <c i="1" r="AZ61"/>
  <c i="7" r="F38"/>
  <c i="1" r="BC62"/>
  <c i="10" r="F36"/>
  <c i="1" r="BA66"/>
  <c i="13" r="J35"/>
  <c i="1" r="AV69"/>
  <c i="19" r="F36"/>
  <c i="1" r="BA78"/>
  <c i="20" r="J35"/>
  <c i="1" r="AV79"/>
  <c i="2" r="J36"/>
  <c i="1" r="AW56"/>
  <c i="7" r="J35"/>
  <c i="1" r="AV62"/>
  <c i="7" r="J36"/>
  <c i="1" r="AW62"/>
  <c i="10" r="J36"/>
  <c i="1" r="AW66"/>
  <c i="11" r="J35"/>
  <c i="1" r="AV67"/>
  <c i="11" r="J36"/>
  <c i="1" r="AW67"/>
  <c i="14" r="J36"/>
  <c i="1" r="AW70"/>
  <c i="17" r="F38"/>
  <c i="1" r="BC76"/>
  <c i="19" r="F35"/>
  <c i="1" r="AZ78"/>
  <c i="20" r="F39"/>
  <c i="1" r="BD79"/>
  <c i="21" r="J36"/>
  <c i="1" r="AW81"/>
  <c i="22" r="F39"/>
  <c i="1" r="BD83"/>
  <c i="23" r="J36"/>
  <c i="1" r="AW84"/>
  <c i="4" r="F39"/>
  <c i="1" r="BD58"/>
  <c i="11" r="F35"/>
  <c i="1" r="AZ67"/>
  <c i="12" r="J36"/>
  <c i="1" r="AW68"/>
  <c i="13" r="F36"/>
  <c i="1" r="BA69"/>
  <c i="15" r="F39"/>
  <c i="1" r="BD72"/>
  <c r="BD71"/>
  <c i="18" r="F35"/>
  <c i="1" r="AZ77"/>
  <c i="22" r="J35"/>
  <c i="1" r="AV83"/>
  <c i="23" r="F36"/>
  <c i="1" r="BA84"/>
  <c i="2" r="J35"/>
  <c i="1" r="AV56"/>
  <c i="3" r="F35"/>
  <c i="1" r="AZ57"/>
  <c i="4" r="J36"/>
  <c i="1" r="AW58"/>
  <c i="8" r="J35"/>
  <c i="1" r="AV63"/>
  <c i="11" r="F38"/>
  <c i="1" r="BC67"/>
  <c i="12" r="F38"/>
  <c i="1" r="BC68"/>
  <c i="14" r="F35"/>
  <c i="1" r="AZ70"/>
  <c i="20" r="F35"/>
  <c i="1" r="AZ79"/>
  <c i="21" r="J32"/>
  <c i="1" r="AG81"/>
  <c r="AG80"/>
  <c i="2" r="F39"/>
  <c i="1" r="BD56"/>
  <c i="5" r="F39"/>
  <c i="1" r="BD60"/>
  <c i="6" r="J36"/>
  <c i="1" r="AW61"/>
  <c i="8" r="F35"/>
  <c i="1" r="AZ63"/>
  <c i="11" r="F39"/>
  <c i="1" r="BD67"/>
  <c i="12" r="F39"/>
  <c i="1" r="BD68"/>
  <c i="14" r="J35"/>
  <c i="1" r="AV70"/>
  <c i="15" r="J36"/>
  <c i="1" r="AW72"/>
  <c i="18" r="J35"/>
  <c i="1" r="AV77"/>
  <c i="22" r="F35"/>
  <c i="1" r="AZ83"/>
  <c i="2" r="F35"/>
  <c i="1" r="AZ56"/>
  <c i="16" r="F36"/>
  <c i="1" r="BA74"/>
  <c r="BA73"/>
  <c r="AW73"/>
  <c i="17" r="J35"/>
  <c i="1" r="AV76"/>
  <c i="20" r="F36"/>
  <c i="1" r="BA79"/>
  <c r="AU80"/>
  <c i="23" r="F39"/>
  <c i="1" r="BD84"/>
  <c i="7" r="F36"/>
  <c i="1" r="BA62"/>
  <c i="8" r="J36"/>
  <c i="1" r="AW63"/>
  <c i="13" r="F38"/>
  <c i="1" r="BC69"/>
  <c i="15" r="F36"/>
  <c i="1" r="BA72"/>
  <c r="BA71"/>
  <c r="AW71"/>
  <c r="AU71"/>
  <c i="21" r="F38"/>
  <c i="1" r="BC81"/>
  <c r="BC80"/>
  <c r="AY80"/>
  <c i="9" r="F35"/>
  <c i="1" r="AZ64"/>
  <c i="10" l="1" r="R89"/>
  <c i="7" r="T89"/>
  <c i="3" r="P89"/>
  <c i="1" r="AU57"/>
  <c i="6" r="R88"/>
  <c i="5" r="R89"/>
  <c i="3" r="R89"/>
  <c i="14" r="BK89"/>
  <c r="J89"/>
  <c i="5" r="P89"/>
  <c i="1" r="AU60"/>
  <c i="23" r="R88"/>
  <c i="7" r="P89"/>
  <c i="1" r="AU62"/>
  <c i="15" r="R88"/>
  <c i="10" r="T89"/>
  <c i="15" r="T88"/>
  <c i="12" r="T184"/>
  <c r="T89"/>
  <c i="8" r="T89"/>
  <c i="6" r="P88"/>
  <c i="1" r="AU61"/>
  <c i="13" r="R89"/>
  <c i="12" r="P184"/>
  <c r="P89"/>
  <c i="1" r="AU68"/>
  <c i="2" r="P89"/>
  <c i="1" r="AU56"/>
  <c i="15" r="BK88"/>
  <c r="J88"/>
  <c r="J63"/>
  <c i="14" r="P89"/>
  <c i="1" r="AU70"/>
  <c i="8" r="P89"/>
  <c i="1" r="AU63"/>
  <c i="5" r="BK89"/>
  <c r="J89"/>
  <c r="J63"/>
  <c i="4" r="T89"/>
  <c i="3" r="T89"/>
  <c i="2" r="T89"/>
  <c i="3" r="BK90"/>
  <c r="J90"/>
  <c r="J64"/>
  <c i="4" r="BK89"/>
  <c r="J89"/>
  <c r="J63"/>
  <c i="5" r="J90"/>
  <c r="J64"/>
  <c r="J91"/>
  <c r="J65"/>
  <c i="6" r="BK88"/>
  <c r="J88"/>
  <c i="9" r="BK86"/>
  <c r="J86"/>
  <c r="J63"/>
  <c i="11" r="BK87"/>
  <c r="J87"/>
  <c i="14" r="J90"/>
  <c r="J64"/>
  <c i="15" r="J89"/>
  <c r="J64"/>
  <c i="16" r="BK90"/>
  <c r="J90"/>
  <c r="J64"/>
  <c i="21" r="J87"/>
  <c r="J64"/>
  <c i="4" r="J91"/>
  <c r="J65"/>
  <c i="12" r="BK184"/>
  <c r="J184"/>
  <c r="J64"/>
  <c i="14" r="J91"/>
  <c r="J65"/>
  <c i="19" r="BK86"/>
  <c r="J86"/>
  <c r="J63"/>
  <c i="2" r="BK90"/>
  <c r="BK89"/>
  <c r="J89"/>
  <c r="J63"/>
  <c i="7" r="BK90"/>
  <c r="BK89"/>
  <c r="J89"/>
  <c i="10" r="BK90"/>
  <c r="J90"/>
  <c r="J64"/>
  <c i="13" r="BK90"/>
  <c r="J90"/>
  <c r="J64"/>
  <c i="17" r="BK86"/>
  <c r="J86"/>
  <c i="18" r="BK86"/>
  <c r="J86"/>
  <c i="20" r="BK86"/>
  <c r="J86"/>
  <c i="21" r="J63"/>
  <c i="23" r="BK89"/>
  <c r="J89"/>
  <c r="J64"/>
  <c i="8" r="BK90"/>
  <c r="BK89"/>
  <c r="J89"/>
  <c i="21" r="J41"/>
  <c i="20" r="J32"/>
  <c i="1" r="AG79"/>
  <c r="AT56"/>
  <c r="AU82"/>
  <c i="6" r="F37"/>
  <c i="1" r="BB61"/>
  <c i="10" r="F37"/>
  <c i="1" r="BB66"/>
  <c r="AT57"/>
  <c r="BC55"/>
  <c r="AY55"/>
  <c r="AT80"/>
  <c i="8" r="F37"/>
  <c i="1" r="BB63"/>
  <c i="21" r="F37"/>
  <c i="1" r="BB81"/>
  <c r="BB80"/>
  <c r="AX80"/>
  <c r="AT74"/>
  <c r="BD59"/>
  <c r="AZ82"/>
  <c r="AV82"/>
  <c i="18" r="F37"/>
  <c i="1" r="BB77"/>
  <c r="AT66"/>
  <c r="AT83"/>
  <c r="BA59"/>
  <c r="AW59"/>
  <c r="BC82"/>
  <c r="AY82"/>
  <c i="11" r="F37"/>
  <c i="1" r="BB67"/>
  <c i="14" r="J32"/>
  <c i="1" r="AG70"/>
  <c i="11" r="J32"/>
  <c i="1" r="AG67"/>
  <c i="22" r="J32"/>
  <c i="1" r="AG83"/>
  <c r="AN83"/>
  <c i="17" r="J32"/>
  <c i="1" r="AG76"/>
  <c r="AT62"/>
  <c r="AT77"/>
  <c r="AT84"/>
  <c r="BA55"/>
  <c r="BC59"/>
  <c r="AY59"/>
  <c r="BD65"/>
  <c r="BA75"/>
  <c r="AW75"/>
  <c i="5" r="F37"/>
  <c i="1" r="BB60"/>
  <c i="15" r="F37"/>
  <c i="1" r="BB72"/>
  <c r="BB71"/>
  <c r="AX71"/>
  <c i="20" r="F37"/>
  <c i="1" r="BB79"/>
  <c r="AT72"/>
  <c r="BC65"/>
  <c r="AY65"/>
  <c r="BA82"/>
  <c r="AW82"/>
  <c i="14" r="F37"/>
  <c i="1" r="BB70"/>
  <c i="22" r="F37"/>
  <c i="1" r="BB83"/>
  <c r="AT78"/>
  <c r="AT71"/>
  <c r="BD75"/>
  <c i="19" r="F37"/>
  <c i="1" r="BB78"/>
  <c r="AT61"/>
  <c r="AT63"/>
  <c r="AT69"/>
  <c r="AZ55"/>
  <c r="AV55"/>
  <c r="BC75"/>
  <c r="AY75"/>
  <c i="7" r="F37"/>
  <c i="1" r="BB62"/>
  <c i="18" r="J32"/>
  <c i="1" r="AG77"/>
  <c r="AN77"/>
  <c i="8" r="J32"/>
  <c i="1" r="AG63"/>
  <c r="AN63"/>
  <c r="AT68"/>
  <c r="AT79"/>
  <c r="BD55"/>
  <c r="AZ65"/>
  <c r="AV65"/>
  <c r="AT73"/>
  <c i="2" r="F37"/>
  <c i="1" r="BB56"/>
  <c i="13" r="F37"/>
  <c i="1" r="BB69"/>
  <c i="16" r="F37"/>
  <c i="1" r="BB74"/>
  <c r="BB73"/>
  <c r="AX73"/>
  <c r="AT81"/>
  <c r="AU75"/>
  <c i="3" r="F37"/>
  <c i="1" r="BB57"/>
  <c r="AT58"/>
  <c r="AT70"/>
  <c r="AZ59"/>
  <c r="AV59"/>
  <c r="AZ75"/>
  <c r="AV75"/>
  <c i="4" r="F37"/>
  <c i="1" r="BB58"/>
  <c i="6" r="J32"/>
  <c i="1" r="AG61"/>
  <c r="AN61"/>
  <c i="7" r="J32"/>
  <c i="1" r="AG62"/>
  <c r="AN62"/>
  <c r="AT60"/>
  <c i="17" r="F37"/>
  <c i="1" r="BB76"/>
  <c r="AT67"/>
  <c r="AT76"/>
  <c r="BA65"/>
  <c r="AW65"/>
  <c r="BD82"/>
  <c i="12" r="F37"/>
  <c i="1" r="BB68"/>
  <c i="23" r="F37"/>
  <c i="1" r="BB84"/>
  <c l="1" r="AN81"/>
  <c i="7" r="J63"/>
  <c i="10" r="BK89"/>
  <c r="J89"/>
  <c r="J63"/>
  <c i="17" r="J63"/>
  <c i="18" r="J63"/>
  <c i="20" r="J41"/>
  <c i="2" r="J90"/>
  <c r="J64"/>
  <c i="8" r="J63"/>
  <c r="J90"/>
  <c r="J64"/>
  <c i="11" r="J41"/>
  <c r="J63"/>
  <c i="13" r="BK89"/>
  <c r="J89"/>
  <c r="J63"/>
  <c i="14" r="J41"/>
  <c i="16" r="BK89"/>
  <c r="J89"/>
  <c i="20" r="J63"/>
  <c i="22" r="J41"/>
  <c i="3" r="BK89"/>
  <c r="J89"/>
  <c r="J63"/>
  <c i="12" r="BK89"/>
  <c r="J89"/>
  <c r="J63"/>
  <c i="6" r="J41"/>
  <c r="J63"/>
  <c i="7" r="J41"/>
  <c r="J90"/>
  <c r="J64"/>
  <c i="8" r="J41"/>
  <c i="14" r="J63"/>
  <c i="17" r="J41"/>
  <c i="18" r="J41"/>
  <c i="23" r="BK88"/>
  <c r="J88"/>
  <c r="J63"/>
  <c i="1" r="AN80"/>
  <c r="AN79"/>
  <c r="AN70"/>
  <c r="AN67"/>
  <c r="AN76"/>
  <c r="BA54"/>
  <c r="W30"/>
  <c r="BD54"/>
  <c r="W33"/>
  <c r="AU55"/>
  <c r="AU59"/>
  <c r="BB59"/>
  <c r="AX59"/>
  <c r="AU65"/>
  <c i="19" r="J32"/>
  <c i="1" r="AG78"/>
  <c r="AN78"/>
  <c i="15" r="J32"/>
  <c i="1" r="AG72"/>
  <c r="AG71"/>
  <c r="AN71"/>
  <c i="9" r="J32"/>
  <c i="1" r="AG64"/>
  <c r="AN64"/>
  <c r="AT59"/>
  <c r="AT65"/>
  <c r="BB55"/>
  <c r="AT82"/>
  <c i="5" r="J32"/>
  <c i="1" r="AG60"/>
  <c r="AN60"/>
  <c i="16" r="J32"/>
  <c i="1" r="AG74"/>
  <c r="AN74"/>
  <c i="4" r="J32"/>
  <c i="1" r="AG58"/>
  <c r="AN58"/>
  <c r="BB82"/>
  <c r="AX82"/>
  <c r="BB75"/>
  <c r="AX75"/>
  <c r="AT75"/>
  <c r="AZ54"/>
  <c r="AV54"/>
  <c r="AK29"/>
  <c r="BB65"/>
  <c r="AX65"/>
  <c r="BC54"/>
  <c r="W32"/>
  <c i="2" r="J32"/>
  <c i="1" r="AG56"/>
  <c r="AN56"/>
  <c r="AW55"/>
  <c r="AT55"/>
  <c i="15" l="1" r="J41"/>
  <c i="16" r="J41"/>
  <c i="19" r="J41"/>
  <c i="16" r="J63"/>
  <c i="2" r="J41"/>
  <c i="4" r="J41"/>
  <c i="9" r="J41"/>
  <c i="1" r="AN72"/>
  <c i="5" r="J41"/>
  <c i="1" r="AU54"/>
  <c r="BB54"/>
  <c r="W31"/>
  <c r="AW54"/>
  <c r="AK30"/>
  <c r="AX55"/>
  <c i="12" r="J32"/>
  <c i="1" r="AG68"/>
  <c r="AN68"/>
  <c i="13" r="J32"/>
  <c i="1" r="AG69"/>
  <c r="AN69"/>
  <c r="AG75"/>
  <c r="AN75"/>
  <c r="AG59"/>
  <c r="AN59"/>
  <c i="10" r="J32"/>
  <c i="1" r="AG66"/>
  <c r="AN66"/>
  <c r="W29"/>
  <c r="AY54"/>
  <c i="3" r="J32"/>
  <c i="1" r="AG57"/>
  <c r="AN57"/>
  <c i="23" r="J32"/>
  <c i="1" r="AG84"/>
  <c r="AN84"/>
  <c r="AG73"/>
  <c r="AN73"/>
  <c i="3" l="1" r="J41"/>
  <c i="10" r="J41"/>
  <c i="12" r="J41"/>
  <c i="13" r="J41"/>
  <c i="23" r="J41"/>
  <c i="1" r="AX54"/>
  <c r="AG65"/>
  <c r="AN65"/>
  <c r="AG55"/>
  <c r="AT54"/>
  <c r="AG82"/>
  <c r="AN82"/>
  <c l="1" r="AN55"/>
  <c r="AG54"/>
  <c r="AK26"/>
  <c r="AK35"/>
  <c l="1" r="AN54"/>
</calcChain>
</file>

<file path=xl/sharedStrings.xml><?xml version="1.0" encoding="utf-8"?>
<sst xmlns="http://schemas.openxmlformats.org/spreadsheetml/2006/main">
  <si>
    <t>Export Komplet</t>
  </si>
  <si>
    <t>VZ</t>
  </si>
  <si>
    <t>2.0</t>
  </si>
  <si>
    <t>ZAMOK</t>
  </si>
  <si>
    <t>False</t>
  </si>
  <si>
    <t>{155a145b-c16a-4374-b357-72bc80e14395}</t>
  </si>
  <si>
    <t>0,01</t>
  </si>
  <si>
    <t>21</t>
  </si>
  <si>
    <t>15</t>
  </si>
  <si>
    <t>REKAPITULACE STAVBY</t>
  </si>
  <si>
    <t xml:space="preserve">v ---  níže se nacházejí doplnkové a pomocné údaje k sestavám  --- v</t>
  </si>
  <si>
    <t>Návod na vyplnění</t>
  </si>
  <si>
    <t>0,001</t>
  </si>
  <si>
    <t>Kód:</t>
  </si>
  <si>
    <t>65020011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</si>
  <si>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</si>
  <si>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</si>
  <si>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kolejnic v úseku Ústí n.L. západ - Kadaň Prunéřov, Ústí n.L. západ-Bílina atd. 2020</t>
  </si>
  <si>
    <t>KSO:</t>
  </si>
  <si>
    <t>824 23</t>
  </si>
  <si>
    <t>CC-CZ:</t>
  </si>
  <si>
    <t>21212</t>
  </si>
  <si>
    <t>Místo:</t>
  </si>
  <si>
    <t>Obvod ST Most</t>
  </si>
  <si>
    <t>Datum:</t>
  </si>
  <si>
    <t>31. 1. 2019</t>
  </si>
  <si>
    <t>CZ-CPV:</t>
  </si>
  <si>
    <t>44212000-9</t>
  </si>
  <si>
    <t>CZ-CPA:</t>
  </si>
  <si>
    <t>42.12.10</t>
  </si>
  <si>
    <t>Zadavatel:</t>
  </si>
  <si>
    <t>IČ:</t>
  </si>
  <si>
    <t>70994234</t>
  </si>
  <si>
    <t>Správa železnic, OŘ UNL, ST Most</t>
  </si>
  <si>
    <t>DIČ:</t>
  </si>
  <si>
    <t>CZ70994234</t>
  </si>
  <si>
    <t>Uchazeč:</t>
  </si>
  <si>
    <t>Vyplň údaj</t>
  </si>
  <si>
    <t>Projektant:</t>
  </si>
  <si>
    <t/>
  </si>
  <si>
    <t xml:space="preserve"> </t>
  </si>
  <si>
    <t>True</t>
  </si>
  <si>
    <t>Zpracovatel:</t>
  </si>
  <si>
    <t>Ing. Horák Jiří, horak@szdc.cz, +420 602155923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</si>
  <si>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</si>
  <si>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</si>
  <si>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</si>
  <si>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</si>
  <si>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</si>
  <si>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</si>
  <si>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</si>
  <si>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</si>
  <si>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</si>
  <si>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</si>
  <si>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</si>
  <si>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</si>
  <si>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</si>
  <si>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</si>
  <si>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</si>
  <si>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</si>
  <si>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</si>
  <si>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</si>
  <si>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</si>
  <si>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</si>
  <si>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</si>
  <si>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</si>
  <si>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</si>
  <si>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</si>
  <si>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</si>
  <si>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</si>
  <si>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</si>
  <si>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</si>
  <si>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</si>
  <si>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</si>
  <si>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</si>
  <si>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</si>
  <si>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</si>
  <si>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</si>
  <si>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</si>
  <si>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</si>
  <si>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</si>
  <si>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</si>
  <si>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</si>
  <si>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</si>
  <si>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O1</t>
  </si>
  <si>
    <t>TO Most</t>
  </si>
  <si>
    <t>STA</t>
  </si>
  <si>
    <t>1</t>
  </si>
  <si>
    <t>{70d2add4-8625-4e4d-8fb8-7e55e826418c}</t>
  </si>
  <si>
    <t>2</t>
  </si>
  <si>
    <t>/</t>
  </si>
  <si>
    <t>Č11</t>
  </si>
  <si>
    <t>Č.Zlatníky-Most, 2.TK</t>
  </si>
  <si>
    <t>Soupis</t>
  </si>
  <si>
    <t>{d1127bb6-3a05-48f6-a771-87871ba439af}</t>
  </si>
  <si>
    <t>Č12</t>
  </si>
  <si>
    <t>žst.Most n.n. kol.č-37 (ZV č.24-ZV č.250)</t>
  </si>
  <si>
    <t>{61ae8ac6-d422-4688-9916-21751ca32077}</t>
  </si>
  <si>
    <t>824 22</t>
  </si>
  <si>
    <t>Č13</t>
  </si>
  <si>
    <t>žst.Most n.n._kol.č-38 (ZV č.35-KV č.251a do hranic vlečky UNIOPETROL)</t>
  </si>
  <si>
    <t>{67f48547-2b24-4ea1-a0cb-3ed05a2980bc}</t>
  </si>
  <si>
    <t>O2</t>
  </si>
  <si>
    <t>TO Bílina</t>
  </si>
  <si>
    <t>{0c2c88dc-8225-41cc-ad69-59e8ec2475d2}</t>
  </si>
  <si>
    <t>Č21</t>
  </si>
  <si>
    <t>1.TK Řehlovice - Trmice</t>
  </si>
  <si>
    <t>{19aa7050-9c23-4919-aece-05183d61c2ab}</t>
  </si>
  <si>
    <t>Č22</t>
  </si>
  <si>
    <t>1.TK Úpořiny - Řehlovice</t>
  </si>
  <si>
    <t>{78f09cf4-5d15-435a-9298-b75fe4cd2c7f}</t>
  </si>
  <si>
    <t>Č23</t>
  </si>
  <si>
    <t>2.TK Trmice – Řehlovice</t>
  </si>
  <si>
    <t>{04cb72f8-3007-4af7-9715-b9a212ff1f64}</t>
  </si>
  <si>
    <t>Č24</t>
  </si>
  <si>
    <t>2.TK Řehlovice – Úpořiny</t>
  </si>
  <si>
    <t>{70073100-e5d5-4721-9eef-570f8b998b30}</t>
  </si>
  <si>
    <t>Č25</t>
  </si>
  <si>
    <t>Složení kolenic R350HT z oběhových vozů po příchodu do svařovny</t>
  </si>
  <si>
    <t>{3b84b756-04a4-4721-b0ed-30deb07c7459}</t>
  </si>
  <si>
    <t>O3</t>
  </si>
  <si>
    <t>TO Louny</t>
  </si>
  <si>
    <t>{fb81dcca-20aa-4859-81e6-8efa583975cd}</t>
  </si>
  <si>
    <t>Č31</t>
  </si>
  <si>
    <t>TK Louny předměstí - Louny</t>
  </si>
  <si>
    <t>{d2c77c7d-cbc2-433a-b4c5-29336f1f31d0}</t>
  </si>
  <si>
    <t>Č32</t>
  </si>
  <si>
    <t>TK Břvany - Bečov</t>
  </si>
  <si>
    <t>{e61ac4c6-4355-4c01-8cb5-21bd9ae53e4f}</t>
  </si>
  <si>
    <t>Č33</t>
  </si>
  <si>
    <t>1.SK Lenešice</t>
  </si>
  <si>
    <t>{92accec8-17af-444c-9f11-be960d63ce1f}</t>
  </si>
  <si>
    <t>Č34</t>
  </si>
  <si>
    <t>Oprava přejezdu P1922 v km 8,953 Postoloprty - Louny</t>
  </si>
  <si>
    <t>{f4ce9484-c1bb-45c7-8022-97947421a6c6}</t>
  </si>
  <si>
    <t>Č35</t>
  </si>
  <si>
    <t>Oprava přejezdu P1923 v km 9,656 Postoloprty - Louny</t>
  </si>
  <si>
    <t>{aa0f7689-8ca5-4faa-9b1a-63f797cc80db}</t>
  </si>
  <si>
    <t>O4</t>
  </si>
  <si>
    <t>TO Oldřichov</t>
  </si>
  <si>
    <t>{c4d823b8-cea0-47e3-9a09-630abfaeb07c}</t>
  </si>
  <si>
    <t>Č41</t>
  </si>
  <si>
    <t>TK Oldřichov u Duchcova - Duchcov</t>
  </si>
  <si>
    <t>{bdfd8276-584b-45f2-9780-88473b5bfd84}</t>
  </si>
  <si>
    <t>O5</t>
  </si>
  <si>
    <t>TO Žatec</t>
  </si>
  <si>
    <t>{5677bb55-4e8f-430a-8c8a-9615698336ce}</t>
  </si>
  <si>
    <t>Č51</t>
  </si>
  <si>
    <t>TK Milostín – Měcholupy</t>
  </si>
  <si>
    <t>{ba00d79c-003a-4be3-a2fc-1c45cff2f208}</t>
  </si>
  <si>
    <t>O6</t>
  </si>
  <si>
    <t>Práce SZT při Výměně kolejnic v obvodu ST Most</t>
  </si>
  <si>
    <t>{1e5342c7-d653-4336-b126-0b61ef62c146}</t>
  </si>
  <si>
    <t>Č61</t>
  </si>
  <si>
    <t>Žst Most n.n. kolej 37</t>
  </si>
  <si>
    <t>{57c49a4c-7c77-454d-a2c3-002db2ec1e19}</t>
  </si>
  <si>
    <t>Č62</t>
  </si>
  <si>
    <t>Žst Most n.n. kolej 38</t>
  </si>
  <si>
    <t>{3dd49f7c-5e25-45cb-a000-8048dd64a937}</t>
  </si>
  <si>
    <t>Č63</t>
  </si>
  <si>
    <t>Oprava přejezdu Louky-Postoloprty km 8,953 (P1922)</t>
  </si>
  <si>
    <t>{faba8a56-d776-408f-901b-097e8d8765c4}</t>
  </si>
  <si>
    <t>Č64</t>
  </si>
  <si>
    <t>Oprava přejezdu Louny-Postoloprty km 9,656 (P1923)</t>
  </si>
  <si>
    <t>{d009ddfc-41ac-4022-a175-4dec92d2bb2e}</t>
  </si>
  <si>
    <t>O7</t>
  </si>
  <si>
    <t>Vedlejší rozpočtové náklady</t>
  </si>
  <si>
    <t>{d3439d29-acdc-4ad8-a184-c775aacb6073}</t>
  </si>
  <si>
    <t>824 8</t>
  </si>
  <si>
    <t>VRN</t>
  </si>
  <si>
    <t>{27075bd9-c59b-4f68-a6bc-3b5fea56026f}</t>
  </si>
  <si>
    <t>O9</t>
  </si>
  <si>
    <t>Materiál zajišťovaný OŘ Ústí - NEOCEŇOVAT</t>
  </si>
  <si>
    <t>{1342fd27-d36e-44d3-a51e-13551b30088c}</t>
  </si>
  <si>
    <t>Č91</t>
  </si>
  <si>
    <t>Kolejnice R350 HT zajištované pro správu tratí v Mostě</t>
  </si>
  <si>
    <t>{b8c0b3d6-646a-4cfa-b505-901791ada69f}</t>
  </si>
  <si>
    <t>Č92</t>
  </si>
  <si>
    <t>Materiál užitý ze zásob OŘ UNL - ST Most</t>
  </si>
  <si>
    <t>{31b0b4ec-44ff-4e31-b6ef-44517291f4e8}</t>
  </si>
  <si>
    <t>Doplnění_KL_11</t>
  </si>
  <si>
    <t>Kameniivo na doplnění KL</t>
  </si>
  <si>
    <t>t</t>
  </si>
  <si>
    <t>250</t>
  </si>
  <si>
    <t>GPK_11</t>
  </si>
  <si>
    <t>Úprava GPK</t>
  </si>
  <si>
    <t>km</t>
  </si>
  <si>
    <t>1,25</t>
  </si>
  <si>
    <t>KRYCÍ LIST SOUPISU PRACÍ</t>
  </si>
  <si>
    <t>LIS_S49_R350_11</t>
  </si>
  <si>
    <t>LIS_S49_R350</t>
  </si>
  <si>
    <t>kus</t>
  </si>
  <si>
    <t>Pryžovky_S49_11</t>
  </si>
  <si>
    <t>Pryžovky S49</t>
  </si>
  <si>
    <t>1400</t>
  </si>
  <si>
    <t>SVK_S49_11</t>
  </si>
  <si>
    <t>Souvislá výměna kolejnic S49</t>
  </si>
  <si>
    <t>m</t>
  </si>
  <si>
    <t>840</t>
  </si>
  <si>
    <t>SVP_SB6_11</t>
  </si>
  <si>
    <t>Souvislá výměna pražců v celém oblouku</t>
  </si>
  <si>
    <t>700</t>
  </si>
  <si>
    <t>Objekt:</t>
  </si>
  <si>
    <t>BK_11</t>
  </si>
  <si>
    <t>Bezstykový kolej</t>
  </si>
  <si>
    <t>1040</t>
  </si>
  <si>
    <t>O1 - TO Most</t>
  </si>
  <si>
    <t>SB6Přeprava_11</t>
  </si>
  <si>
    <t>Přeprava pražců SB6</t>
  </si>
  <si>
    <t>205,8</t>
  </si>
  <si>
    <t>Soupis:</t>
  </si>
  <si>
    <t>Č11 - Č.Zlatníky-Most, 2.TK</t>
  </si>
  <si>
    <t>REKAPITULACE ČLENĚNÍ SOUPISU PRACÍ</t>
  </si>
  <si>
    <t>Kód dílu - Popis</t>
  </si>
  <si>
    <t>Cena celkem [CZK]</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</si>
  <si>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</si>
  <si>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</si>
  <si>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</si>
  <si>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</si>
  <si>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</si>
  <si>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</si>
  <si>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</si>
  <si>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</si>
  <si>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</si>
  <si>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</si>
  <si>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</si>
  <si>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</si>
  <si>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</si>
  <si>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</si>
  <si>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</si>
  <si>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</si>
  <si>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</si>
  <si>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</si>
  <si>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</si>
  <si>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</si>
  <si>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</si>
  <si>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</si>
  <si>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</si>
  <si>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</si>
  <si>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5901020010</t>
  </si>
  <si>
    <t>Nedestruktivní zkoušení kolejnic základní</t>
  </si>
  <si>
    <t>Sborník UOŽI 01 2019</t>
  </si>
  <si>
    <t>4</t>
  </si>
  <si>
    <t>-1632374418</t>
  </si>
  <si>
    <t>PP</t>
  </si>
  <si>
    <t>Nedestruktivní zkoušení kolejnic základní. Poznámka: 1. V cenách jsou započteny náklady na nedestruktivní zkoušení včetně vizuální prohlídky vad, svarů a návarů a předání tištěných výstupů.</t>
  </si>
  <si>
    <t>PSC</t>
  </si>
  <si>
    <t>Poznámka k souboru cen:_x000d_
1. V cenách jsou započteny náklady na nedestruktivní zkoušení včetně vizuální prohlídky vad, svarů a návarů a předání tištěných výstupů.</t>
  </si>
  <si>
    <t>VV</t>
  </si>
  <si>
    <t>SVK_S49_11/1000</t>
  </si>
  <si>
    <t>Součet</t>
  </si>
  <si>
    <t>5905105030</t>
  </si>
  <si>
    <t>Doplnění KL kamenivem souvisle strojně v koleji</t>
  </si>
  <si>
    <t>m3</t>
  </si>
  <si>
    <t>2128924883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</si>
  <si>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</si>
  <si>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</si>
  <si>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Doplnění_KL_11/1,6</t>
  </si>
  <si>
    <t>3</t>
  </si>
  <si>
    <t>5905110010</t>
  </si>
  <si>
    <t>Snížení KL pod patou kolejnice v koleji</t>
  </si>
  <si>
    <t>-13527973</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</si>
  <si>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</si>
  <si>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vidlemi._x000d_
2. V cenách nejsou obsaženy náklady na doplnění a dodávku kameniva.</t>
  </si>
  <si>
    <t>5906020120</t>
  </si>
  <si>
    <t>Souvislá výměna pražců v KL otevřeném i zapuštěném pražce betonové příčné vystrojené</t>
  </si>
  <si>
    <t>2106209599</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</si>
  <si>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</si>
  <si>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vrtule._x000d_
2. V cenách nejsou obsaženy náklady na podbití pražců, snížení KL pod patou kolejnice, dodávku materiálu, dopravu výzisku na skládku a skládkovné.</t>
  </si>
  <si>
    <t xml:space="preserve">"rozdělení u   km " SVK_S49_11/2*1,667-0,140</t>
  </si>
  <si>
    <t>5906105020</t>
  </si>
  <si>
    <t>Demontáž pražce betonový</t>
  </si>
  <si>
    <t>703335770</t>
  </si>
  <si>
    <t>Demontáž pražce betonový.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</si>
  <si>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</si>
  <si>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6</t>
  </si>
  <si>
    <t>5907010080</t>
  </si>
  <si>
    <t>Výměna LISŮ tv. S49 rozdělení "d"</t>
  </si>
  <si>
    <t>-1726980653</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</si>
  <si>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</si>
  <si>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</si>
  <si>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 xml:space="preserve">"km 44,675          "LIS_S49_R350_11*3,5</t>
  </si>
  <si>
    <t>7</t>
  </si>
  <si>
    <t>5907025415</t>
  </si>
  <si>
    <t>Výměna kolejnicových pásů současně s výměnou kompletů a pryžové podložky tv. S49 rozdělení "d"</t>
  </si>
  <si>
    <t>636424633</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</si>
  <si>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</si>
  <si>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</si>
  <si>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 xml:space="preserve">"České Zlatníky - Most, 2.TK Lp+Pp   km " (44,725 - 45,145)*2*-1000</t>
  </si>
  <si>
    <t>8</t>
  </si>
  <si>
    <t>M</t>
  </si>
  <si>
    <t>5955101005</t>
  </si>
  <si>
    <t>Kamenivo drcené štěrk frakce 31,5/63 třídy min. BII</t>
  </si>
  <si>
    <t>-1714638442</t>
  </si>
  <si>
    <t>P</t>
  </si>
  <si>
    <t>Poznámka k položce:_x000d_
Dodávka štěrku včetně dopravy z kamenolomu</t>
  </si>
  <si>
    <t xml:space="preserve">"Na doplnění           "250</t>
  </si>
  <si>
    <t>9</t>
  </si>
  <si>
    <t>5956213040</t>
  </si>
  <si>
    <t xml:space="preserve">Pražec betonový příčný vystrojený  užitý SB6</t>
  </si>
  <si>
    <t>-44818844</t>
  </si>
  <si>
    <t>Poznámka k položce:_x000d_
NEOCEŇOVAT! - Materiál zadavatele</t>
  </si>
  <si>
    <t>10</t>
  </si>
  <si>
    <t>5958158005</t>
  </si>
  <si>
    <t xml:space="preserve">Podložka pryžová pod patu kolejnice S49  183/126/6</t>
  </si>
  <si>
    <t>-197403033</t>
  </si>
  <si>
    <t>SVP_SB6_11*2</t>
  </si>
  <si>
    <t>11</t>
  </si>
  <si>
    <t>5958128010</t>
  </si>
  <si>
    <t>Komplety ŽS 4 (šroub RS 1, matice M 24, podložka Fe6, svěrka ŽS4)</t>
  </si>
  <si>
    <t>-780548899</t>
  </si>
  <si>
    <t>SVP_SB6_11*4</t>
  </si>
  <si>
    <t>Komplety_ŽS4_11</t>
  </si>
  <si>
    <t>12</t>
  </si>
  <si>
    <t>5957137005</t>
  </si>
  <si>
    <t>Lepený izolovaný styk tv. S49 z kolejnic vyšší jakosti délky 3,50 m</t>
  </si>
  <si>
    <t>945209889</t>
  </si>
  <si>
    <t xml:space="preserve">"km 44,675     "2</t>
  </si>
  <si>
    <t>13</t>
  </si>
  <si>
    <t>5957107015</t>
  </si>
  <si>
    <t>Kolejnicové pásy R350HT tv.49 E1 délky 120 metrů</t>
  </si>
  <si>
    <t>1640038370</t>
  </si>
  <si>
    <t>SVK_S49_11/120</t>
  </si>
  <si>
    <t>14</t>
  </si>
  <si>
    <t>5907050120</t>
  </si>
  <si>
    <t>Dělení kolejnic kyslíkem tv. S49</t>
  </si>
  <si>
    <t>2139345226</t>
  </si>
  <si>
    <t>Dělení kolejnic kyslíkem tv. S49. Poznámka: 1. V cenách jsou započteny náklady na manipulaci podložení, označení a provedení řezu kolejnice.</t>
  </si>
  <si>
    <t>Poznámka k souboru cen:_x000d_
1. V cenách jsou započteny náklady na manipulaci podložení, označení a provedení řezu kolejnice.</t>
  </si>
  <si>
    <t xml:space="preserve">"Do šrotu                "SVK_S49_11/6</t>
  </si>
  <si>
    <t>5907055020</t>
  </si>
  <si>
    <t>Vrtání kolejnic otvor o průměru přes 10 do 23 mm</t>
  </si>
  <si>
    <t>538211163</t>
  </si>
  <si>
    <t>Vrtání kolejnic otvor o průměru přes 10 do 23 mm. Poznámka: 1. V cenách jsou započteny náklady na manipulaci podložení, označení a provedení vrtu ve stojině kolejnice.</t>
  </si>
  <si>
    <t>Poznámka k souboru cen:_x000d_
1. V cenách jsou započteny náklady na manipulaci podložení, označení a provedení vrtu ve stojině kolejnice.</t>
  </si>
  <si>
    <t>LIS_S49_R350_11*4</t>
  </si>
  <si>
    <t>16</t>
  </si>
  <si>
    <t>5909030020</t>
  </si>
  <si>
    <t>Následná úprava GPK koleje směrové a výškové uspořádání pražce betonové</t>
  </si>
  <si>
    <t>2103666072</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</si>
  <si>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</si>
  <si>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objednateli._x000d_
2. V cenách nejsou obsaženy náklady na zaměření APK, doplnění a dodávku kameniva a snížení KL pod patou kolejnice.</t>
  </si>
  <si>
    <t>Poznámka k položce:_x000d_
Kilometr koleje=km</t>
  </si>
  <si>
    <t>" V úseku po výměně pražců " (SVP_SB6_11*0,6+2*50)/1000</t>
  </si>
  <si>
    <t>17</t>
  </si>
  <si>
    <t>5909031020</t>
  </si>
  <si>
    <t>Úprava GPK koleje směrové a výškové uspořádání pražce betonové</t>
  </si>
  <si>
    <t>-1162758454</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</si>
  <si>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</si>
  <si>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"km "(44,600-45,574)*-1</t>
  </si>
  <si>
    <t>"km "(45,616-45,892)*-1</t>
  </si>
  <si>
    <t>18</t>
  </si>
  <si>
    <t>5909050020</t>
  </si>
  <si>
    <t>Stabilizace kolejového lože koleje stávajícího</t>
  </si>
  <si>
    <t>-754779666</t>
  </si>
  <si>
    <t>Stabilizace kolejového lože koleje stávajícího.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</si>
  <si>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</si>
  <si>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 xml:space="preserve">"Následná  úprava v úseku po výměně pražců " (SVP_SB6_11*0,6+2*50)/1000</t>
  </si>
  <si>
    <t>19</t>
  </si>
  <si>
    <t>5910005120</t>
  </si>
  <si>
    <t>Odtavovací stykové svařování kolejnic nových ve stabilní svařovně vstupní délky přes 25 m tv. S49</t>
  </si>
  <si>
    <t>-335377412</t>
  </si>
  <si>
    <t>Odtavovací stykové svařování kolejnic nových ve stabilní svařovně vstupní délky přes 25 m tv. S49. Poznámka: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 2. V cenách nejsou obsaženy náklady na kontrolu svaru ultrazvukem a dodávku kolejnic.</t>
  </si>
  <si>
    <t>Poznámka k souboru cen:_x000d_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dokumentace._x000d_
2. V cenách nejsou obsaženy náklady na kontrolu svaru ultrazvukem a dodávku kolejnic.</t>
  </si>
  <si>
    <t>20</t>
  </si>
  <si>
    <t>5910021120</t>
  </si>
  <si>
    <t>Svařování kolejnic termitem zkrácený předehřev standardní spára svar jednotlivý tv. S49</t>
  </si>
  <si>
    <t>svar</t>
  </si>
  <si>
    <t>-2026611848</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</si>
  <si>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</si>
  <si>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</si>
  <si>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AT_11</t>
  </si>
  <si>
    <t>5910035030</t>
  </si>
  <si>
    <t>Dosažení dovolené upínací teploty v BK prodloužením kolejnicového pásu v koleji tv. S49</t>
  </si>
  <si>
    <t>368826096</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</si>
  <si>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</si>
  <si>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</si>
  <si>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22</t>
  </si>
  <si>
    <t>5910040220</t>
  </si>
  <si>
    <t>Umožnění volné dilatace kolejnice bez demontáže nebo montáže upevňovadel s osazením a odstraněním kluzných podložek rozdělení pražců "d"</t>
  </si>
  <si>
    <t>804987782</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</si>
  <si>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</si>
  <si>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</si>
  <si>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4*50</t>
  </si>
  <si>
    <t>OST</t>
  </si>
  <si>
    <t>Ostatní</t>
  </si>
  <si>
    <t>23</t>
  </si>
  <si>
    <t>9902200100</t>
  </si>
  <si>
    <t>Doprava dodávek zhotovitele, dodávek objednatele nebo výzisku mechanizací přes 3,5 t objemnějšího kusového materiálu do 10 km</t>
  </si>
  <si>
    <t>512</t>
  </si>
  <si>
    <t>-1082566840</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</si>
  <si>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</si>
  <si>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t>
  </si>
  <si>
    <t>"Staré SB6 na skládku "SB6Přeprava_11</t>
  </si>
  <si>
    <t>24</t>
  </si>
  <si>
    <t>9909000500</t>
  </si>
  <si>
    <t>Poplatek uložení odpadu betonových prefabrikátů</t>
  </si>
  <si>
    <t>1188285283</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</si>
  <si>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</si>
  <si>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t>
  </si>
  <si>
    <t>25</t>
  </si>
  <si>
    <t>033131001</t>
  </si>
  <si>
    <t>Provozní vlivy Organizační zajištění prací při zřizování a udržování BK kolejí a výhybek</t>
  </si>
  <si>
    <t>1107628879</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</si>
  <si>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</si>
  <si>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položce:_x000d_
Organizační zajištění prací při zřizování a udržování koleje. Činnosti podle př. S3/2, zejména technologická příprava pořízení schématu a projednání postupu s ST, kontrola stavební připravenosti a řízení postupu prací, předání prací a dokladů objednateli.</t>
  </si>
  <si>
    <t xml:space="preserve">"Organizační zajištění prací při zřizování a udržování BK             " BK_11</t>
  </si>
  <si>
    <t>26</t>
  </si>
  <si>
    <t>9901000100</t>
  </si>
  <si>
    <t>Doprava dodávek zhotovitele, dodávek objednatele nebo výzisku mechanizací o nosnosti do 3,5 t do 10 km</t>
  </si>
  <si>
    <t>116251032</t>
  </si>
  <si>
    <t>Doprava dodávek zhotovitele, dodávek objednatele nebo výzisku mechanizací o nosnosti do 3,5 t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</si>
  <si>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</si>
  <si>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Odvoz starých pryžovek na skládku</t>
  </si>
  <si>
    <t>"odvoz starých pryžovek na skládku"1</t>
  </si>
  <si>
    <t>27</t>
  </si>
  <si>
    <t>9902200300</t>
  </si>
  <si>
    <t>Doprava dodávek zhotovitele, dodávek objednatele nebo výzisku mechanizací přes 3,5 t objemnějšího kusového materiálu do 30 km</t>
  </si>
  <si>
    <t>408844798</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</si>
  <si>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</si>
  <si>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Doprava kolejnic a vložek ze svařovny nebo z TO</t>
  </si>
  <si>
    <t>KolPřeprava_11</t>
  </si>
  <si>
    <t xml:space="preserve">" Kolejnice ze svařovny na stavbu                          "SVK_S49_11*0,04939</t>
  </si>
  <si>
    <t>" Pražce SB6 vystrojené podkladnicí z Lenešic nebo Řetenic na stavbu "SVP_SB6_11*0,294</t>
  </si>
  <si>
    <t>28</t>
  </si>
  <si>
    <t>9909000400</t>
  </si>
  <si>
    <t>Poplatek za likvidaci plastových součástí</t>
  </si>
  <si>
    <t>2106952948</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</si>
  <si>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</si>
  <si>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Pryžovky_S49_11*0,000186</t>
  </si>
  <si>
    <t>AT_12</t>
  </si>
  <si>
    <t>Aluminotermické sváry</t>
  </si>
  <si>
    <t>BK_12</t>
  </si>
  <si>
    <t>Bezstyková kolej</t>
  </si>
  <si>
    <t>1690</t>
  </si>
  <si>
    <t>GPK_12</t>
  </si>
  <si>
    <t>GPK (ASP,DGS,SSP, štěrk)</t>
  </si>
  <si>
    <t>0,845</t>
  </si>
  <si>
    <t>KolPasy_11</t>
  </si>
  <si>
    <t>Výměna kolejnicových pasů včetně kompletů a pryžovek</t>
  </si>
  <si>
    <t>KolPřeprava_12</t>
  </si>
  <si>
    <t>Přeprava kolejnic z Duchcova</t>
  </si>
  <si>
    <t>166,938</t>
  </si>
  <si>
    <t>LIS_36_12</t>
  </si>
  <si>
    <t>LIS S49 s kovanou hlavou 3,6 m</t>
  </si>
  <si>
    <t>Pryžovky_12</t>
  </si>
  <si>
    <t>Pryžovky S4</t>
  </si>
  <si>
    <t>ks</t>
  </si>
  <si>
    <t>2772</t>
  </si>
  <si>
    <t>SB6_skládka_12</t>
  </si>
  <si>
    <t>SB6 na skládku</t>
  </si>
  <si>
    <t>32,64</t>
  </si>
  <si>
    <t>SB6už_12</t>
  </si>
  <si>
    <t>SB6 užité ze zásob zadavatele</t>
  </si>
  <si>
    <t>120</t>
  </si>
  <si>
    <t>Č12 - žst.Most n.n. kol.č-37 (ZV č.24-ZV č.250)</t>
  </si>
  <si>
    <t>Štěrk_12</t>
  </si>
  <si>
    <t>Na doplnění kolejového lože</t>
  </si>
  <si>
    <t>150</t>
  </si>
  <si>
    <t>Ukolejnění_11</t>
  </si>
  <si>
    <t>Montáž a demontáž ukolejnění</t>
  </si>
  <si>
    <t>218133315</t>
  </si>
  <si>
    <t>KolPasy_11/1000</t>
  </si>
  <si>
    <t>974364920</t>
  </si>
  <si>
    <t>Štěrk_12/1,5</t>
  </si>
  <si>
    <t>-562624128</t>
  </si>
  <si>
    <t>GPK_12*2</t>
  </si>
  <si>
    <t>5906015120</t>
  </si>
  <si>
    <t>Výměna pražce malou těžící mechanizací v KL otevřeném i zapuštěném pražec betonový příčný vystrojený</t>
  </si>
  <si>
    <t>-1291852506</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</si>
  <si>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</si>
  <si>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</si>
  <si>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 xml:space="preserve">" Jednotlivá výměna poškozených pražců SB6             " 120               " SB6 dodá zadavatel"</t>
  </si>
  <si>
    <t>481348823</t>
  </si>
  <si>
    <t>639146752</t>
  </si>
  <si>
    <t>LIS_36_12*3,6</t>
  </si>
  <si>
    <t>1880841791</t>
  </si>
  <si>
    <t xml:space="preserve">"žst.Most n.n._kol.č.37, ZV 24-ZV 250,  L.P.+ P.P.,km "(2,135-2,980)*-2000</t>
  </si>
  <si>
    <t>-1424379824</t>
  </si>
  <si>
    <t>-1221534076</t>
  </si>
  <si>
    <t>121379702</t>
  </si>
  <si>
    <t xml:space="preserve">"žst.Most n.n._kol.č.37, km 2,135-2,980         "Komplety_ŽS4_12/2</t>
  </si>
  <si>
    <t>1921509737</t>
  </si>
  <si>
    <t xml:space="preserve">"žst.Most n.n._kol.č.37, ZV 24-ZV 250,  L.P.+ P.P.,km "(2,135-2,980)*-1640*4+0,8</t>
  </si>
  <si>
    <t>Komplety_ŽS4_12</t>
  </si>
  <si>
    <t>5957119005</t>
  </si>
  <si>
    <t>Lepený izolovaný styk tv. UIC60 s tepelně zpracovanou hlavou délky 3,50 m</t>
  </si>
  <si>
    <t>-1780085688</t>
  </si>
  <si>
    <t xml:space="preserve">"žst.Most n.n._kol.č.37, ZV 24-ZV 250,  P.P.,km 2,826 a km 2,877            "2</t>
  </si>
  <si>
    <t>5957201010</t>
  </si>
  <si>
    <t>Kolejnice užité tv. S49</t>
  </si>
  <si>
    <t>1653176648</t>
  </si>
  <si>
    <t>2091677239</t>
  </si>
  <si>
    <t xml:space="preserve">"Rozřezání kolejnic při výměně a do šrotu na délku do 6 m             "  KolPasy_11/6+0,333</t>
  </si>
  <si>
    <t>5907055010</t>
  </si>
  <si>
    <t>Vrtání kolejnic otvor o průměru do 10 mm</t>
  </si>
  <si>
    <t>1238067286</t>
  </si>
  <si>
    <t>Vrtání kolejnic otvor o průměru do 10 mm. Poznámka: 1. V cenách jsou započteny náklady na manipulaci podložení, označení a provedení vrtu ve stojině kolejnice.</t>
  </si>
  <si>
    <t>vrtání kolejnic pro SSZT:</t>
  </si>
  <si>
    <t>"průměr 10mm za LC37 směr Se37 P.P+L.P. "2</t>
  </si>
  <si>
    <t>1570103562</t>
  </si>
  <si>
    <t>"průměr 23mm za LC37 směr Se37 P.P+L.P. "2</t>
  </si>
  <si>
    <t>1177497162</t>
  </si>
  <si>
    <t xml:space="preserve">"žst.Most n.n._kol.č.37, ZV 24-ZV 250,  L.P.+ P.P.,km "(2,135-2,980)*-1</t>
  </si>
  <si>
    <t>"(ASP,DGS,SSSP, 3xštěrk=150 t)"</t>
  </si>
  <si>
    <t>1434178045</t>
  </si>
  <si>
    <t>5910010030</t>
  </si>
  <si>
    <t>Odtavovací stykové svařování kolejnic užitých ve stabilní svařovně vstupní délky do 10 m tv. S49</t>
  </si>
  <si>
    <t>1413661491</t>
  </si>
  <si>
    <t>Odtavovací stykové svařování kolejnic užitých ve stabilní svařovně vstupní délky do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 2. V cenách nejsou obsaženy náklady na kontrolu svaru ultrazvukem a dodávku kolejnic.</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</si>
  <si>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 _x000d_
2. V cenách nejsou obsaženy náklady na kontrolu svaru ultrazvukem a dodávku kolejnic.</t>
  </si>
  <si>
    <t>5910020130</t>
  </si>
  <si>
    <t>Svařování kolejnic termitem plný předehřev standardní spára svar jednotlivý tv. S49</t>
  </si>
  <si>
    <t>1501697582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</si>
  <si>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</si>
  <si>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KolPasy_11/250+1,24</t>
  </si>
  <si>
    <t>1928453356</t>
  </si>
  <si>
    <t>-2100978961</t>
  </si>
  <si>
    <t>7497351560</t>
  </si>
  <si>
    <t>Montáž přímého ukolejnění na elektrizovaných tratích nebo v kolejových obvodech</t>
  </si>
  <si>
    <t>1382239465</t>
  </si>
  <si>
    <t>7497371630</t>
  </si>
  <si>
    <t>Demontáže zařízení trakčního vedení svodu propojení nebo ukolejnění na elektrizovaných tratích nebo v kolejových obvodech</t>
  </si>
  <si>
    <t>1726132503</t>
  </si>
  <si>
    <t>Demontáže zařízení trakčního vedení svodu propojení nebo ukolejnění na elektrizovaných tratích nebo v kolejových obvodech - demontáž stávajícího zařízení se všemi pomocnými doplňujícími úpravami</t>
  </si>
  <si>
    <t>2022449748</t>
  </si>
  <si>
    <t>-455649218</t>
  </si>
  <si>
    <t>1066025617</t>
  </si>
  <si>
    <t xml:space="preserve">"Organizační zajištění prací při zřizování a udržování BK             " BK_12</t>
  </si>
  <si>
    <t>-858013852</t>
  </si>
  <si>
    <t>29</t>
  </si>
  <si>
    <t>-635651854</t>
  </si>
  <si>
    <t>"Doprava A) z Lenešic do svařovny a ze B) svařovny na stavbu " KolPasy_11*0,04939*2</t>
  </si>
  <si>
    <t>" Pražce SB6 vystrojené podkladnicí z Lenešic nebo Řetenic na stavbu "SB6už_12*0,294</t>
  </si>
  <si>
    <t>30</t>
  </si>
  <si>
    <t>9902900200</t>
  </si>
  <si>
    <t xml:space="preserve">Naložení  objemnějšího kusového materiálu, vybouraných hmot</t>
  </si>
  <si>
    <t>-1906288671</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</si>
  <si>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</si>
  <si>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</si>
  <si>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položce:_x000d_
Složení z vozů po příjezdu ze železárny a naložení před dopravou na místo vložení</t>
  </si>
  <si>
    <t xml:space="preserve">" Pražce  SB6 na skládku" SB6už_12*0,272</t>
  </si>
  <si>
    <t>31</t>
  </si>
  <si>
    <t>950305508</t>
  </si>
  <si>
    <t>Pryžovky_12*0,00018</t>
  </si>
  <si>
    <t>32</t>
  </si>
  <si>
    <t>-1351146132</t>
  </si>
  <si>
    <t>AT_13</t>
  </si>
  <si>
    <t>BK_13</t>
  </si>
  <si>
    <t>1630</t>
  </si>
  <si>
    <t>Drť_4_8_13</t>
  </si>
  <si>
    <t>Drť na stezky</t>
  </si>
  <si>
    <t>100</t>
  </si>
  <si>
    <t>GPK_13</t>
  </si>
  <si>
    <t>0,815</t>
  </si>
  <si>
    <t>KolPasy_13</t>
  </si>
  <si>
    <t>KolPřeprava_13</t>
  </si>
  <si>
    <t>161,011</t>
  </si>
  <si>
    <t>Komplety_ŽS4_13</t>
  </si>
  <si>
    <t>Komplety ŽS4 na výměnu</t>
  </si>
  <si>
    <t>5348</t>
  </si>
  <si>
    <t>LIS_36_13</t>
  </si>
  <si>
    <t>Pryžovky_13</t>
  </si>
  <si>
    <t>2674</t>
  </si>
  <si>
    <t>Č13 - žst.Most n.n._kol.č-38 (ZV č.35-KV č.251a do hranic vlečky UNIOPETROL)</t>
  </si>
  <si>
    <t>SB6_skládka_13</t>
  </si>
  <si>
    <t>43,52</t>
  </si>
  <si>
    <t>SB6už_13</t>
  </si>
  <si>
    <t>160</t>
  </si>
  <si>
    <t>Štěrk_13</t>
  </si>
  <si>
    <t>Ukolejnění_13</t>
  </si>
  <si>
    <t>Výměna_KL_13</t>
  </si>
  <si>
    <t>Výměna kolejového lože ( blaťák )</t>
  </si>
  <si>
    <t>32,02</t>
  </si>
  <si>
    <t>339569377</t>
  </si>
  <si>
    <t>KolPasy_13/1000</t>
  </si>
  <si>
    <t>5905023020</t>
  </si>
  <si>
    <t>Úprava povrchu stezky rozprostřením štěrkodrtě přes 3 do 5 cm</t>
  </si>
  <si>
    <t>m2</t>
  </si>
  <si>
    <t>755543310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</si>
  <si>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 její doplnění a rozprostření.</t>
  </si>
  <si>
    <t>Poznámka k souboru cen:_x000d_
1. V cenách jsou započteny náklady na rozprostření a urovnání kameniva včetně zhutnění povrchu stezky. Platí pro nový i stávající stav._x000d_
2. V cenách nejsou obsaženy náklady na dodávku drtě její doplnění a rozprostření.</t>
  </si>
  <si>
    <t>Drť_4_8_13/1,6/0,04-62,5</t>
  </si>
  <si>
    <t>5905025110</t>
  </si>
  <si>
    <t>Doplnění stezky štěrkodrtí souvislé</t>
  </si>
  <si>
    <t>691555389</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</si>
  <si>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</si>
  <si>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vozů._x000d_
2. V cenách nejsou obsaženy náklady na dodávku kameniva.</t>
  </si>
  <si>
    <t>Drť_4_8_13/1,6</t>
  </si>
  <si>
    <t>5905035120</t>
  </si>
  <si>
    <t>Výměna KL malou těžící mechanizací včetně lavičky lože zapuštěné</t>
  </si>
  <si>
    <t>-245097600</t>
  </si>
  <si>
    <t>Výměna KL malou těžící mechanizací včetně lavičky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</si>
  <si>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</si>
  <si>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 xml:space="preserve">"km 2,930 - odstranění blátivého kol. lože v délce 10m  "3202*0,010</t>
  </si>
  <si>
    <t>Štěrk_13/1,5</t>
  </si>
  <si>
    <t>GPK_13*2</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</si>
  <si>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</si>
  <si>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Poznámka k položce:_x000d_
Pražec=kus</t>
  </si>
  <si>
    <t xml:space="preserve">" Jednotlivá výměna poškozených pražců SB6             " 160               " SB6 dodá zadavatel"</t>
  </si>
  <si>
    <t>5955101025</t>
  </si>
  <si>
    <t>Kamenivo drcené drť frakce 4/8</t>
  </si>
  <si>
    <t>901156538</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</si>
  <si>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</si>
  <si>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Poznámka k položce:_x000d_
Metr kolejnice=m</t>
  </si>
  <si>
    <t>LIS_36_13*3,6</t>
  </si>
  <si>
    <t>Komplety_ŽS4_13/2</t>
  </si>
  <si>
    <t>"žst.Most n.n._kol.č.38, ZV 35-KV 251a, L.P.+ P.P.,km "(2,196-3,011)*-2000</t>
  </si>
  <si>
    <t>1118034234</t>
  </si>
  <si>
    <t xml:space="preserve">"žst.Most n.n._kol.č.38, ZV 35-KV 251a, P.P.,km 2,826 a km 2,877         "2</t>
  </si>
  <si>
    <t>Poznámka k položce:_x000d_
Řez=kus</t>
  </si>
  <si>
    <t xml:space="preserve">"Rozřezání kolejnic při výměně a do šrotu na délku do 6 m             "  KolPasy_13/6+0,333</t>
  </si>
  <si>
    <t>1560880449</t>
  </si>
  <si>
    <t>1956347563</t>
  </si>
  <si>
    <t>"průměr 10mm za LC38 směr Se38 P.P+L.P. "2</t>
  </si>
  <si>
    <t>-1963708108</t>
  </si>
  <si>
    <t>"průměr 23mm za LC38 směr Se38 P.P+L.P. "2</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</si>
  <si>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objednateli._x000d_
2. V cenách nejsou obsaženy náklady doplnění a dodávku kameniva a snížení KL pod patou kolejnice.</t>
  </si>
  <si>
    <t>"žst.Most n.n._kol.č.38, ZV 35-KV 251a, L.P.+ P.P.,km "(2,196-3,011)*-1</t>
  </si>
  <si>
    <t>Poznámka k položce:_x000d_
S3/1, Kilometr koleje=km</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</si>
  <si>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dokumentace._x000d_
2. V cenách nejsou obsaženy náklady na kontrolu svaru ultrazvukem a dodávku kolejnic.</t>
  </si>
  <si>
    <t>KolPasy_13/250+1,48</t>
  </si>
  <si>
    <t>"žst.Most n.n._kol.č.38, ZV 35-KV 251a, L.P.+ P.P.,km "(2,196-3,011)*-1640*4 +1,6</t>
  </si>
  <si>
    <t>Poznámka k položce:_x000d_
Měrnou jednotkou je t přepravovaného materiálu.</t>
  </si>
  <si>
    <t>Výměna_KL_13*1,5</t>
  </si>
  <si>
    <t>9902900100</t>
  </si>
  <si>
    <t xml:space="preserve">Naložení  sypanin, drobného kusového materiálu, suti</t>
  </si>
  <si>
    <t>615906700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</si>
  <si>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</si>
  <si>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 xml:space="preserve">" Na skládku   "Výměna_KL_13*1,5 </t>
  </si>
  <si>
    <t>9909000100</t>
  </si>
  <si>
    <t>Poplatek za uložení suti nebo hmot na oficiální skládku</t>
  </si>
  <si>
    <t>1376301941</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</si>
  <si>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</si>
  <si>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</si>
  <si>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 xml:space="preserve">"Na skládku   "Výměna_KL_13*1,5</t>
  </si>
  <si>
    <t>33</t>
  </si>
  <si>
    <t>1379771317</t>
  </si>
  <si>
    <t xml:space="preserve">"Organizační zajištění prací při zřizování a udržování BK             " BK_13</t>
  </si>
  <si>
    <t>34</t>
  </si>
  <si>
    <t>Poznámka k položce:_x000d_
Měrnou jednotkou je kus stroje.</t>
  </si>
  <si>
    <t>35</t>
  </si>
  <si>
    <t>"Doprava A) z Lenešic do svařovny a ze B) svařovny na stavbu " KolPasy_13*0,04939*2</t>
  </si>
  <si>
    <t>" Pražce SB6 vystrojené podkladnicí z Lenešic nebo Řetenic na stavbu "SB6už_13*0,294</t>
  </si>
  <si>
    <t>36</t>
  </si>
  <si>
    <t xml:space="preserve">" Pražce  SB6 na skládku" SB6už_13*0,272</t>
  </si>
  <si>
    <t>37</t>
  </si>
  <si>
    <t>Pryžovky_13*0,000186</t>
  </si>
  <si>
    <t>AT_S49</t>
  </si>
  <si>
    <t>AT svar S49</t>
  </si>
  <si>
    <t>BK21</t>
  </si>
  <si>
    <t>1610</t>
  </si>
  <si>
    <t>KolPřeprava21</t>
  </si>
  <si>
    <t>Přeprava kolejnic</t>
  </si>
  <si>
    <t>59,762</t>
  </si>
  <si>
    <t>LIS_S49</t>
  </si>
  <si>
    <t>LIS S49</t>
  </si>
  <si>
    <t>Pasy21</t>
  </si>
  <si>
    <t>Souvislá výměna kolejnic</t>
  </si>
  <si>
    <t>1210</t>
  </si>
  <si>
    <t>Pryžovky21</t>
  </si>
  <si>
    <t>Pryžové položky</t>
  </si>
  <si>
    <t>2640</t>
  </si>
  <si>
    <t>Přejezd</t>
  </si>
  <si>
    <t>Demontáž a montáž přejezdu</t>
  </si>
  <si>
    <t>10,8</t>
  </si>
  <si>
    <t>O2 - TO Bílina</t>
  </si>
  <si>
    <t>Ukolejnění21</t>
  </si>
  <si>
    <t>52</t>
  </si>
  <si>
    <t>ŽS4_21</t>
  </si>
  <si>
    <t>Komplety ŽS4</t>
  </si>
  <si>
    <t>400</t>
  </si>
  <si>
    <t>Č21 - 1.TK Řehlovice - Trmice</t>
  </si>
  <si>
    <t>5907025490</t>
  </si>
  <si>
    <t>Výměna kolejnicových pásů současně s výměnou pryžové podložky tv. S49 rozdělení "d"</t>
  </si>
  <si>
    <t>-1932427110</t>
  </si>
  <si>
    <t>Výměna kolejnicových pásů současně s výměnou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</si>
  <si>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 xml:space="preserve">"1. TK Řehlovice - Trmice, Lp km  "(4,350-4,650)*-1000</t>
  </si>
  <si>
    <t xml:space="preserve">"1. TK Řehlovice - Trmice, Lp km  "(3,150-3,650)*-1000</t>
  </si>
  <si>
    <t xml:space="preserve">"1. TK Řehlovice - Trmice, Lp km  "(2,700-2,850 )*-1000</t>
  </si>
  <si>
    <t xml:space="preserve">"1. TK Řehlovice - Trmice, Lp km  "(1,370-1,630)*-1000</t>
  </si>
  <si>
    <t>5907010090</t>
  </si>
  <si>
    <t>Výměna LISŮ tv. S49 rozdělení "u"</t>
  </si>
  <si>
    <t>2006393022</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</si>
  <si>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</si>
  <si>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LIS_S49*3,5</t>
  </si>
  <si>
    <t>1657984570</t>
  </si>
  <si>
    <t xml:space="preserve">"1. TK Řehlovice - Trmice, Lp km  4,630              "1     "šestiděrový"</t>
  </si>
  <si>
    <t xml:space="preserve">"1. TK Řehlovice - Trmice, Lp km  3,280              "1     "šestiděrový"</t>
  </si>
  <si>
    <t xml:space="preserve">"1. TK Řehlovice - Trmice, Lp km  1,520              "1     "šestiděrový"</t>
  </si>
  <si>
    <t>404932815</t>
  </si>
  <si>
    <t>Pasy21/120</t>
  </si>
  <si>
    <t>-589725963</t>
  </si>
  <si>
    <t xml:space="preserve">BK21*1,64-0,4 " </t>
  </si>
  <si>
    <t>1816638422</t>
  </si>
  <si>
    <t>4*100</t>
  </si>
  <si>
    <t>-966463646</t>
  </si>
  <si>
    <t xml:space="preserve">"Rozřezání kolejnic při výměně a do šrotu na délku do 6 m             "  Pasy21/6+8,333 " řezů"</t>
  </si>
  <si>
    <t>5908050005</t>
  </si>
  <si>
    <t>Výměna upevnění podkladnicového komplet</t>
  </si>
  <si>
    <t>-1026498729</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</si>
  <si>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</si>
  <si>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</si>
  <si>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5908052010</t>
  </si>
  <si>
    <t>Výměna podložky pryžové pod patu kolejnice</t>
  </si>
  <si>
    <t>-1773848141</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</si>
  <si>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</si>
  <si>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mazivem._x000d_
2. V cenách nejsou obsaženy náklady na dodávku materiálu.</t>
  </si>
  <si>
    <t>2009499316</t>
  </si>
  <si>
    <t>-279663923</t>
  </si>
  <si>
    <t xml:space="preserve">"1. TK Řehlovice - Trmice, Lp km 4,350-4,650       "3 + "LIS"2</t>
  </si>
  <si>
    <t xml:space="preserve">"1. TK Řehlovice - Trmice, Lp km  3,150-3,650      "3 + "LIS"2</t>
  </si>
  <si>
    <t xml:space="preserve">"1. TK Řehlovice - Trmice, Lp km  2,700-2,850      "2</t>
  </si>
  <si>
    <t xml:space="preserve">"1. TK Řehlovice - Trmice, Lp km  1,370-1,630      "3 + "LIS"2</t>
  </si>
  <si>
    <t>928991488</t>
  </si>
  <si>
    <t xml:space="preserve">AT_S49-4-6  "(LIS)"</t>
  </si>
  <si>
    <t>-1464591016</t>
  </si>
  <si>
    <t>Pasy21+4*2*50</t>
  </si>
  <si>
    <t>5913070020</t>
  </si>
  <si>
    <t>Demontáž betonové přejezdové konstrukce část vnitřní</t>
  </si>
  <si>
    <t>272904348</t>
  </si>
  <si>
    <t>Demontáž betonové přejezdové konstrukce část vnitřní. Poznámka: 1. V cenách jsou započteny náklady na demontáž konstrukce a naložení na dopravní prostředek.</t>
  </si>
  <si>
    <t>Poznámka k souboru cen:_x000d_
1. V cenách jsou započteny náklady na demontáž konstrukce a naložení na dopravní prostředek.</t>
  </si>
  <si>
    <t xml:space="preserve">"P2077, km 1,526                "10,8</t>
  </si>
  <si>
    <t>5913075020</t>
  </si>
  <si>
    <t>Montáž betonové přejezdové konstrukce část vnitřní</t>
  </si>
  <si>
    <t>-2086259887</t>
  </si>
  <si>
    <t>Montáž betonové přejezdové konstrukce část vnitřní. Poznámka: 1. V cenách jsou započteny náklady na montáž konstrukce. 2. V cenách nejsou obsaženy náklady na dodávku materiálu.</t>
  </si>
  <si>
    <t>Poznámka k souboru cen:_x000d_
1. V cenách jsou započteny náklady na montáž konstrukce._x000d_
2. V cenách nejsou obsaženy náklady na dodávku materiálu.</t>
  </si>
  <si>
    <t xml:space="preserve">"P2077, km 1,526                 "Přejezd</t>
  </si>
  <si>
    <t>5913235020</t>
  </si>
  <si>
    <t>Dělení AB komunikace řezáním hloubky do 20 cm</t>
  </si>
  <si>
    <t>-1875492959</t>
  </si>
  <si>
    <t>Dělení AB komunikace řezáním hloubky do 20 cm. Poznámka: 1. V cenách jsou započteny náklady na provedení úkolu.</t>
  </si>
  <si>
    <t>Poznámka k souboru cen:_x000d_
1. V cenách jsou započteny náklady na provedení úkolu.</t>
  </si>
  <si>
    <t xml:space="preserve">" Odstraní se AB pouze podél měněné kolejnice        "Přejezd</t>
  </si>
  <si>
    <t>5913240020</t>
  </si>
  <si>
    <t>Odstranění AB komunikace odtěžením nebo frézováním hloubky do 20 cm</t>
  </si>
  <si>
    <t>1501040617</t>
  </si>
  <si>
    <t>Odstranění AB komunikace odtěžením nebo frézováním hloubky do 20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</si>
  <si>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</si>
  <si>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2*Přejezd*0,5</t>
  </si>
  <si>
    <t>5913255040</t>
  </si>
  <si>
    <t>Zřízení konstrukce vozovky asfaltobetonové s podkladní, ložní a obrusnou vrstvou tlouštky do 20 cm</t>
  </si>
  <si>
    <t>1135348980</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</si>
  <si>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náklady na dodávku materiálu.</t>
  </si>
  <si>
    <t>Poznámka k souboru cen:_x000d_
1. V cenách jsou započteny náklady na zřízení vozovky s živičným na podkladu ze stmelených vrstev a na manipulaci._x000d_
2. V cenách nejsou obsaženy náklady na dodávku materiálu.</t>
  </si>
  <si>
    <t>Přejezd*0,5</t>
  </si>
  <si>
    <t>5963146020</t>
  </si>
  <si>
    <t>Asfaltový beton ACP 16S 50/70 středněznný-podkladní vrstva</t>
  </si>
  <si>
    <t>-333274911</t>
  </si>
  <si>
    <t>Přejezd*0,5*0,16*2,6</t>
  </si>
  <si>
    <t>5963146000</t>
  </si>
  <si>
    <t>Asfaltový beton ACO 11S 50/70 střednězrnný-obrusná vrstva</t>
  </si>
  <si>
    <t>-1829693095</t>
  </si>
  <si>
    <t>Přejezd*0,5*0,04*2,6</t>
  </si>
  <si>
    <t>-1183808475</t>
  </si>
  <si>
    <t xml:space="preserve">"1. TK Řehlovice - Trmice, Lp km 4,350-4,650       "12</t>
  </si>
  <si>
    <t xml:space="preserve">"1. TK Řehlovice - Trmice, Lp km  3,150-3,650      "20</t>
  </si>
  <si>
    <t xml:space="preserve">"1. TK Řehlovice - Trmice, Lp km  2,700-2,850      "10</t>
  </si>
  <si>
    <t xml:space="preserve">"1. TK Řehlovice - Trmice, Lp km  1,370-1,630      "10</t>
  </si>
  <si>
    <t>2107032742</t>
  </si>
  <si>
    <t>-354069581</t>
  </si>
  <si>
    <t xml:space="preserve">KolPřeprava21 "                     Svoz výzisku do nejbližší ŽST"</t>
  </si>
  <si>
    <t>931023721</t>
  </si>
  <si>
    <t xml:space="preserve">"Organizační zajištění prací při zřizování a udržování BK             " BK21</t>
  </si>
  <si>
    <t>9901000400</t>
  </si>
  <si>
    <t>Doprava dodávek zhotovitele, dodávek objednatele nebo výzisku mechanizací o nosnosti do 3,5 t do 40 km</t>
  </si>
  <si>
    <t>1318631418</t>
  </si>
  <si>
    <t>Doprava dodávek zhotovitele, dodávek objednatele nebo výzisku mechanizací o nosnosti do 3,5 t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</si>
  <si>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9902200200</t>
  </si>
  <si>
    <t>Doprava dodávek zhotovitele, dodávek objednatele nebo výzisku mechanizací přes 3,5 t objemnějšího kusového materiálu do 20 km</t>
  </si>
  <si>
    <t>-421387545</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</si>
  <si>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</si>
  <si>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Doprava kolejnic ze svařovny nebo TO na místo vložení</t>
  </si>
  <si>
    <t>Pasy21*0,04939</t>
  </si>
  <si>
    <t>1166571261</t>
  </si>
  <si>
    <t xml:space="preserve">KolPřeprava21*3   "         a) Složení kolejnic zadavatele z oběhových vozů,  b) naložení hotových pasů,  c) naložení vyzískaných kolejnic"</t>
  </si>
  <si>
    <t>1342011684</t>
  </si>
  <si>
    <t>Pryžovky21*0,00018</t>
  </si>
  <si>
    <t>AT_svary22</t>
  </si>
  <si>
    <t>Svary termitem</t>
  </si>
  <si>
    <t>BK22</t>
  </si>
  <si>
    <t>350</t>
  </si>
  <si>
    <t>KolPřeprava22</t>
  </si>
  <si>
    <t>12,348</t>
  </si>
  <si>
    <t>LIS_S49_36_22</t>
  </si>
  <si>
    <t>LIS S49 3,6 m</t>
  </si>
  <si>
    <t>Pasy22</t>
  </si>
  <si>
    <t>Pryžovky22</t>
  </si>
  <si>
    <t>Pryžové podložky</t>
  </si>
  <si>
    <t>574</t>
  </si>
  <si>
    <t>Ukolejnění22</t>
  </si>
  <si>
    <t>Odpojení a připojení ukolejněné</t>
  </si>
  <si>
    <t>Č22 - 1.TK Úpořiny - Řehlovice</t>
  </si>
  <si>
    <t>5 - Komunikace pozemní</t>
  </si>
  <si>
    <t>-1167577411</t>
  </si>
  <si>
    <t>LIS_S49_36_22*3,5</t>
  </si>
  <si>
    <t>967886560</t>
  </si>
  <si>
    <t>"1.TK Úpořiny-Řehlovice, Lp, km "(10,700-10,950)*-1000</t>
  </si>
  <si>
    <t>345839094</t>
  </si>
  <si>
    <t xml:space="preserve">"1.TK Úpořiny – Řehlovice,Pp km  10,800, S49, 3,6 m                            "1  " (šestiděrový)"</t>
  </si>
  <si>
    <t>-256655852</t>
  </si>
  <si>
    <t>Pasy22/120</t>
  </si>
  <si>
    <t>751373622</t>
  </si>
  <si>
    <t>BK22*1,64</t>
  </si>
  <si>
    <t>-1839283500</t>
  </si>
  <si>
    <t xml:space="preserve">"1.TK Úpořiny-Řehlovice, Lp, km 10,700-10,950                "100</t>
  </si>
  <si>
    <t>ŽS4_22</t>
  </si>
  <si>
    <t>68969090</t>
  </si>
  <si>
    <t xml:space="preserve">"Rozřezání kolejnic při výměně a do šrotu na délku do 6 m             "  Pasy22/6+3,333 " řezů"</t>
  </si>
  <si>
    <t>756979412</t>
  </si>
  <si>
    <t>2145029358</t>
  </si>
  <si>
    <t>-2049489440</t>
  </si>
  <si>
    <t xml:space="preserve">"1.TK Úpořiny-Řehlovice, Lp, km 10,700-10,950            "3+2 "LIS"</t>
  </si>
  <si>
    <t>1762523783</t>
  </si>
  <si>
    <t>AT_svary22-3</t>
  </si>
  <si>
    <t>268734970</t>
  </si>
  <si>
    <t>Pasy22+2*50</t>
  </si>
  <si>
    <t>1235800575</t>
  </si>
  <si>
    <t xml:space="preserve">"1.TK Úpořiny-Řehlovice, Lp, km 10,700-10,950           "14</t>
  </si>
  <si>
    <t>-1483781377</t>
  </si>
  <si>
    <t>-1041394639</t>
  </si>
  <si>
    <t xml:space="preserve">KolPřeprava22"                     Svoz výzisku do nejbližší ŽST"</t>
  </si>
  <si>
    <t>2102015560</t>
  </si>
  <si>
    <t xml:space="preserve">"Organizační zajištění prací při zřizování a udržování BK             " BK22</t>
  </si>
  <si>
    <t>238800392</t>
  </si>
  <si>
    <t>-1459359189</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</si>
  <si>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 Měrnou jednotkou je t přepravovaného materiálu.</t>
  </si>
  <si>
    <t>Pasy22*0,04939</t>
  </si>
  <si>
    <t>1468671744</t>
  </si>
  <si>
    <t xml:space="preserve">KolPřeprava22*3   "         a) Složení kolejnic zadavatele z oběhových vozů,  b) naložení hotových pasů,  c) naložení vyzískaných kolejnic"</t>
  </si>
  <si>
    <t>503493953</t>
  </si>
  <si>
    <t>Pryžovky22*0,00018</t>
  </si>
  <si>
    <t>ATsvar_S49</t>
  </si>
  <si>
    <t>BK23</t>
  </si>
  <si>
    <t>650</t>
  </si>
  <si>
    <t>GPK</t>
  </si>
  <si>
    <t xml:space="preserve">Úprava GPK koleje </t>
  </si>
  <si>
    <t>0,7</t>
  </si>
  <si>
    <t>KolPasy23</t>
  </si>
  <si>
    <t>550</t>
  </si>
  <si>
    <t>KolPřeprava23</t>
  </si>
  <si>
    <t>27,165</t>
  </si>
  <si>
    <t>LIS_36_23</t>
  </si>
  <si>
    <t>LIS S49 3,6 m R350</t>
  </si>
  <si>
    <t>Pryžovky23</t>
  </si>
  <si>
    <t>1066</t>
  </si>
  <si>
    <t>Štěrk_32_63</t>
  </si>
  <si>
    <t>Č23 - 2.TK Trmice – Řehlovice</t>
  </si>
  <si>
    <t>Ukolejnění23</t>
  </si>
  <si>
    <t>ŽS4</t>
  </si>
  <si>
    <t>314256475</t>
  </si>
  <si>
    <t>Štěrk_32_63/1,6</t>
  </si>
  <si>
    <t>1584103857</t>
  </si>
  <si>
    <t>GPK*2</t>
  </si>
  <si>
    <t>128590968</t>
  </si>
  <si>
    <t>-1360008303</t>
  </si>
  <si>
    <t>LIS_36_23*3,5</t>
  </si>
  <si>
    <t>866204908</t>
  </si>
  <si>
    <t xml:space="preserve">"2.TK Trmice – Řehlovice,Pp km  "(0,750-1,300)*-1000</t>
  </si>
  <si>
    <t>-1166518262</t>
  </si>
  <si>
    <t xml:space="preserve">"2.TK Trmice – Řehlovice,Pp km  0,750-1,300              "BK23*1,64</t>
  </si>
  <si>
    <t>593797015</t>
  </si>
  <si>
    <t xml:space="preserve">"2.TK Trmice – Řehlovice,Pp km  0,750-1,300              "100</t>
  </si>
  <si>
    <t>-1616153560</t>
  </si>
  <si>
    <t xml:space="preserve">"2.TK Trmice – Řehlovice,Pp km 1,200,Lp              "1  "šestiděrový"</t>
  </si>
  <si>
    <t>-209724775</t>
  </si>
  <si>
    <t>KolPasy23/120</t>
  </si>
  <si>
    <t>1679223300</t>
  </si>
  <si>
    <t xml:space="preserve">"Rozřezání kolejnic při výměně a do šrotu na délku do 6 m             "  KolPasy23/6+0,333 " řezů"</t>
  </si>
  <si>
    <t>1494292672</t>
  </si>
  <si>
    <t>-1174929085</t>
  </si>
  <si>
    <t xml:space="preserve">" Mimo výměnu kolejnic                      "2*50*1,64</t>
  </si>
  <si>
    <t>69085133</t>
  </si>
  <si>
    <t xml:space="preserve">"km   "(0,7-1,4)*-1</t>
  </si>
  <si>
    <t>352897984</t>
  </si>
  <si>
    <t>-1041078505</t>
  </si>
  <si>
    <t>1115213130</t>
  </si>
  <si>
    <t xml:space="preserve">"2.TK Trmice – Řehlovice,Pp km  0,750-1,300 + LIS              "4+2</t>
  </si>
  <si>
    <t>-580919891</t>
  </si>
  <si>
    <t>ATsvar_S49-1</t>
  </si>
  <si>
    <t>-327166761</t>
  </si>
  <si>
    <t>KolPasy23+2*50</t>
  </si>
  <si>
    <t>-2119920750</t>
  </si>
  <si>
    <t xml:space="preserve">"P2076, km 0,839                  "9</t>
  </si>
  <si>
    <t>1719865963</t>
  </si>
  <si>
    <t xml:space="preserve">"P2076, km 0,839                  "Přejezd</t>
  </si>
  <si>
    <t>757100053</t>
  </si>
  <si>
    <t xml:space="preserve">" Odstranění AB po obodu stranách přejezdu kvůli průjezdu ASP        "2*Přejezd </t>
  </si>
  <si>
    <t>92992289</t>
  </si>
  <si>
    <t>2*Přejezd*0,8</t>
  </si>
  <si>
    <t>-1039669763</t>
  </si>
  <si>
    <t>320201117</t>
  </si>
  <si>
    <t>2*Přejezd*0,8*0,16*2,6</t>
  </si>
  <si>
    <t>1901944634</t>
  </si>
  <si>
    <t>2*Přejezd*0,8*0,04*2,6</t>
  </si>
  <si>
    <t>2039316599</t>
  </si>
  <si>
    <t>-1439364721</t>
  </si>
  <si>
    <t>-70749934</t>
  </si>
  <si>
    <t xml:space="preserve">KolPřeprava23"                     Svoz výzisku do nejbližší ŽST"</t>
  </si>
  <si>
    <t>1665956569</t>
  </si>
  <si>
    <t xml:space="preserve">"Organizační zajištění prací při zřizování a udržování BK             " BK23</t>
  </si>
  <si>
    <t>1605546960</t>
  </si>
  <si>
    <t>1646493334</t>
  </si>
  <si>
    <t>KolPasy23*0,04939</t>
  </si>
  <si>
    <t>545217049</t>
  </si>
  <si>
    <t xml:space="preserve">KolPřeprava23*3   "         a) Složení kolejnic zadavatele z oběhových vozů,  b) naložení hotových pasů,  c) naložení vyzískaných kolejnic"</t>
  </si>
  <si>
    <t>977609343</t>
  </si>
  <si>
    <t>Pryžovky23*0,00018</t>
  </si>
  <si>
    <t>AT svary S49</t>
  </si>
  <si>
    <t>BK24</t>
  </si>
  <si>
    <t>690</t>
  </si>
  <si>
    <t>KolPasy24</t>
  </si>
  <si>
    <t>640</t>
  </si>
  <si>
    <t>KolPřeprava24</t>
  </si>
  <si>
    <t>31,61</t>
  </si>
  <si>
    <t>LIS_36_24</t>
  </si>
  <si>
    <t>Pryžovky24</t>
  </si>
  <si>
    <t>Pryžové podložky pod kolejnici</t>
  </si>
  <si>
    <t>1135</t>
  </si>
  <si>
    <t>Ukolejnění24</t>
  </si>
  <si>
    <t>Č24 - 2.TK Řehlovice – Úpořiny</t>
  </si>
  <si>
    <t>-792977536</t>
  </si>
  <si>
    <t>LIS_36_24*3,5</t>
  </si>
  <si>
    <t>49862099</t>
  </si>
  <si>
    <t xml:space="preserve">"2.TK Řehlovice – Úpořiny,P.p., km  "(12,450-13,090)*-1000</t>
  </si>
  <si>
    <t>472014771</t>
  </si>
  <si>
    <t xml:space="preserve">"2.TK Řehlovice – Úpořiny,P.p., km  12,800 a km 13,080               "2 "šestiděrové"</t>
  </si>
  <si>
    <t>1517107020</t>
  </si>
  <si>
    <t>KolPasy24/120</t>
  </si>
  <si>
    <t>-1536893651</t>
  </si>
  <si>
    <t>BK24*1,64+3,4</t>
  </si>
  <si>
    <t>-1774834984</t>
  </si>
  <si>
    <t xml:space="preserve">"2.TK Řehlovice – Úpořiny,P.p., km  12,450-13,090          "100</t>
  </si>
  <si>
    <t>968291331</t>
  </si>
  <si>
    <t xml:space="preserve">"Rozřezání kolejnic při výměně a do šrotu na délku do 6 m             "  KolPasy24/6+3,333 " řezů"</t>
  </si>
  <si>
    <t>360191013</t>
  </si>
  <si>
    <t>696037459</t>
  </si>
  <si>
    <t xml:space="preserve">"2.TK Řehlovice – Úpořiny,P.p., km  12,400-12,450  "50*1,64 </t>
  </si>
  <si>
    <t>1820233971</t>
  </si>
  <si>
    <t>-1796867808</t>
  </si>
  <si>
    <t xml:space="preserve">"2.TK Řehlovice – Úpořiny,P.p., km  12,450-13,090 + LIS                 "4+2*2</t>
  </si>
  <si>
    <t>1245775039</t>
  </si>
  <si>
    <t>AT_S49-5 " První a 2*LIS"</t>
  </si>
  <si>
    <t>1780426397</t>
  </si>
  <si>
    <t>KolPasy24+50+0 " končí se u přejezdu "</t>
  </si>
  <si>
    <t>1831328300</t>
  </si>
  <si>
    <t xml:space="preserve">"2.TK Řehlovice – Úpořiny,P.p., km  12,450-13,090          "  24</t>
  </si>
  <si>
    <t>1328706516</t>
  </si>
  <si>
    <t>-179430835</t>
  </si>
  <si>
    <t xml:space="preserve">KolPřeprava24"                     Svoz výzisku do nejbližší ŽST"</t>
  </si>
  <si>
    <t>1118053716</t>
  </si>
  <si>
    <t xml:space="preserve">"Organizační zajištění prací při zřizování a udržování BK             " BK24</t>
  </si>
  <si>
    <t>-1375858738</t>
  </si>
  <si>
    <t>871775502</t>
  </si>
  <si>
    <t>KolPasy24*0,04939</t>
  </si>
  <si>
    <t>-1984762918</t>
  </si>
  <si>
    <t xml:space="preserve">KolPřeprava24*3   "         a) Složení kolejnic zadavatele z oběhových vozů,  b) naložení hotových pasů,  c) naložení vyzískaných kolejnic"</t>
  </si>
  <si>
    <t>-918123061</t>
  </si>
  <si>
    <t>Pryžovky24*0,00018</t>
  </si>
  <si>
    <t>Č25 - Složení kolenic R350HT z oběhových vozů po příchodu do svařovny</t>
  </si>
  <si>
    <t>1964948112</t>
  </si>
  <si>
    <t>" Z Rakouska bude doručeno 30 ks kolejnic R350 HT délky 120 m"120*30*0,04939</t>
  </si>
  <si>
    <t>1,44</t>
  </si>
  <si>
    <t>KolPřeprava31</t>
  </si>
  <si>
    <t>41,488</t>
  </si>
  <si>
    <t>Odpad_příkopy_31</t>
  </si>
  <si>
    <t>Odpad vytěžený z příkopů Louny město</t>
  </si>
  <si>
    <t>43,505</t>
  </si>
  <si>
    <t>Pasy31</t>
  </si>
  <si>
    <t>Kolejnicové pasy S49 užité</t>
  </si>
  <si>
    <t>420</t>
  </si>
  <si>
    <t>Pryžovky31</t>
  </si>
  <si>
    <t>1396</t>
  </si>
  <si>
    <t>539</t>
  </si>
  <si>
    <t>Vložky31</t>
  </si>
  <si>
    <t>Kolejnice S49 užité</t>
  </si>
  <si>
    <t>O3 - TO Louny</t>
  </si>
  <si>
    <t>Výměna_SB5_31</t>
  </si>
  <si>
    <t>Výměna vadných pražců SB5</t>
  </si>
  <si>
    <t>SB5_vystrojené</t>
  </si>
  <si>
    <t>SB vystrojené - dodá TO</t>
  </si>
  <si>
    <t>Č31 - TK Louny předměstí - Louny</t>
  </si>
  <si>
    <t>SB5_nevystrojené</t>
  </si>
  <si>
    <t>SB nevystrojené - dodá TO</t>
  </si>
  <si>
    <t>-2004423800</t>
  </si>
  <si>
    <t>Pasy31/1000</t>
  </si>
  <si>
    <t>5906015020</t>
  </si>
  <si>
    <t>Výměna pražce malou těžící mechanizací v KL otevřeném i zapuštěném pražec dřevěný příčný vystrojený</t>
  </si>
  <si>
    <t>325927592</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</si>
  <si>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</si>
  <si>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 xml:space="preserve">"km 8,960 - 8,975, SB5 dodá TO Louny                                      "4</t>
  </si>
  <si>
    <t xml:space="preserve">"km 9,607 - 9,645, SB5 dodá TO Louny                                      "12 </t>
  </si>
  <si>
    <t xml:space="preserve">"km 9,660 - 9,762, SB5 dodá TO Louny                                      "10 </t>
  </si>
  <si>
    <t>5956213035</t>
  </si>
  <si>
    <t xml:space="preserve">Pražec betonový příčný vystrojený  užitý SB5</t>
  </si>
  <si>
    <t>-1986253095</t>
  </si>
  <si>
    <t>5907015410</t>
  </si>
  <si>
    <t>Ojedinělá výměna kolejnic současně s výměnou kompletů a pryžové podložky tv. S49 rozdělení "c"</t>
  </si>
  <si>
    <t>104761950</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</si>
  <si>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</si>
  <si>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</si>
  <si>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 xml:space="preserve">"Louny předměstí - Louny km "(8,884-8,894)*-1000*2   " Lp + Pp     "</t>
  </si>
  <si>
    <t>5907025410</t>
  </si>
  <si>
    <t>Výměna kolejnicových pásů současně s výměnou kompletů a pryžové podložky tv. S49 rozdělení "c"</t>
  </si>
  <si>
    <t>-1483092395</t>
  </si>
  <si>
    <t>Výměna kolejnicových pásů současně s výměnou kompletů a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</si>
  <si>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 xml:space="preserve">"Louny předměstí - Louny km "(9,607-9,788)*-1000   "Lp          "</t>
  </si>
  <si>
    <t xml:space="preserve">"Louny předměstí - Louny km "(9,607-9,762)*-1000   " Pp          "</t>
  </si>
  <si>
    <t xml:space="preserve">"Louny předměstí - Louny km "(8,933-8,975)*-1000*2   " Lp + Pp     "</t>
  </si>
  <si>
    <t>5907045120</t>
  </si>
  <si>
    <t>Příplatek za obtížnost při výměně kolejnic na rozponových podkladnicích tv. S49</t>
  </si>
  <si>
    <t>69404574</t>
  </si>
  <si>
    <t>Příplatek za obtížnost při výměně kolejnic na rozponových podkladnicích tv. S49. Poznámka: 1. V cenách jsou započteny náklady za obtížné podmínky výměny kolejnic. 2. V cenách nejsou obsaženy náklady na povolení a dotažení upevňovadel.</t>
  </si>
  <si>
    <t>Poznámka k souboru cen:_x000d_
1. V cenách jsou započteny náklady za obtížné podmínky výměny kolejnic._x000d_
2. V cenách nejsou obsaženy náklady na povolení a dotažení upevňovadel.</t>
  </si>
  <si>
    <t>578929333</t>
  </si>
  <si>
    <t>918*1,52+0,64</t>
  </si>
  <si>
    <t>-395210845</t>
  </si>
  <si>
    <t>5958231045</t>
  </si>
  <si>
    <t>Svěrka užitá T5</t>
  </si>
  <si>
    <t>-284325149</t>
  </si>
  <si>
    <t>5958231050</t>
  </si>
  <si>
    <t>Svěrka užitá T6</t>
  </si>
  <si>
    <t>-2125931778</t>
  </si>
  <si>
    <t>5958134041</t>
  </si>
  <si>
    <t>Součásti upevňovací šroub svěrkový T5</t>
  </si>
  <si>
    <t>-637135675</t>
  </si>
  <si>
    <t>Pryžovky31*2</t>
  </si>
  <si>
    <t>5958134040</t>
  </si>
  <si>
    <t>Součásti upevňovací kroužek pružný dvojitý Fe 6</t>
  </si>
  <si>
    <t>441929391</t>
  </si>
  <si>
    <t>5958134140</t>
  </si>
  <si>
    <t>Součásti upevňovací vložka M</t>
  </si>
  <si>
    <t>-2109813194</t>
  </si>
  <si>
    <t>5958134115</t>
  </si>
  <si>
    <t>Součásti upevňovací matice M24</t>
  </si>
  <si>
    <t>-1567526373</t>
  </si>
  <si>
    <t>1904309711</t>
  </si>
  <si>
    <t xml:space="preserve">"Rozřezání kolejnic při výměně a do šrotu na délku do 6 m             " (Pasy31+Vložky31)/6+1,667 "           řezů"</t>
  </si>
  <si>
    <t>1764043881</t>
  </si>
  <si>
    <t>-950484334</t>
  </si>
  <si>
    <t>3*4</t>
  </si>
  <si>
    <t>AT31</t>
  </si>
  <si>
    <t>-1485329914</t>
  </si>
  <si>
    <t>3*2</t>
  </si>
  <si>
    <t>2068251718</t>
  </si>
  <si>
    <t>6*50</t>
  </si>
  <si>
    <t>2*39</t>
  </si>
  <si>
    <t>2*50</t>
  </si>
  <si>
    <t>BK31</t>
  </si>
  <si>
    <t>5914005040</t>
  </si>
  <si>
    <t>Rozšíření stezky zemního tělesa dle VL Ž2 použitými železobetonovými pražci</t>
  </si>
  <si>
    <t>-921077023</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</si>
  <si>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odtěžení zemního tělesa, dopravu a skládkovné.</t>
  </si>
  <si>
    <t>Poznámka k souboru cen:_x000d_
1. V cenách jsou započteny i náklady na uložení výzisku na terén nebo naložení na dopravní prostředek._x000d_
2. V cenách nejsou obsaženy náklady na dodávku materiálu, odtěžení zemního tělesa, dopravu a skládkovné.</t>
  </si>
  <si>
    <t xml:space="preserve">"Velká rovnanina          "(7,2+9,6*2)*0,3</t>
  </si>
  <si>
    <t xml:space="preserve">" Malá rovnanina  3ks " 3*4,8*0,6</t>
  </si>
  <si>
    <t>Rovnanina_31</t>
  </si>
  <si>
    <t>5956213000</t>
  </si>
  <si>
    <t xml:space="preserve">Pražec betonový příčný nevystrojený  užitý SB5</t>
  </si>
  <si>
    <t>-1540549226</t>
  </si>
  <si>
    <t>"Do rovnaniny - 2 vstvy"</t>
  </si>
  <si>
    <t xml:space="preserve">"Velká rovnanina          "11*2</t>
  </si>
  <si>
    <t xml:space="preserve">" Malá rovnanina  3ks "3*4*2</t>
  </si>
  <si>
    <t>" Do spodu se použijí vyzískané pražce z koleje "-20</t>
  </si>
  <si>
    <t>5964161000</t>
  </si>
  <si>
    <t>Beton lehce zhutnitelný C 12/15;X0 F5 2 080 2 517</t>
  </si>
  <si>
    <t>-1896467216</t>
  </si>
  <si>
    <t>5914020020</t>
  </si>
  <si>
    <t>Čištění otevřených odvodňovacích zařízení strojně příkop nezpevněný</t>
  </si>
  <si>
    <t>1392937917</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</si>
  <si>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</si>
  <si>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Poznámka k souboru cen:_x000d_
1. V cenách jsou započteny náklady na odtěžení nánosu a nečistot, rozprostření výzisku na terén nebo naložení na dopravní prostředek._x000d_
2. V cenách nejsou obsaženy náklady na dopravu a skládkovné.</t>
  </si>
  <si>
    <t>"km "(8,892-8,929)*-1000*(1,4+0,5)/2*0,7</t>
  </si>
  <si>
    <t>"km "(8,929-8,947)*-1000*(2,5+0,5)/2*0,7</t>
  </si>
  <si>
    <t>9902100400</t>
  </si>
  <si>
    <t xml:space="preserve">Doprava dodávek zhotovitele, dodávek objednatele nebo výzisku mechanizací přes 3,5 t sypanin  do 40 km</t>
  </si>
  <si>
    <t>1282912126</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</si>
  <si>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</si>
  <si>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1153914367</t>
  </si>
  <si>
    <t xml:space="preserve">SB5_vystrojené*2*0,285"              Dovoz a svoz betonových pražců"</t>
  </si>
  <si>
    <t xml:space="preserve">SB5_nevystrojené*2*0,265"          Dovoz a svoz betonových pražců"</t>
  </si>
  <si>
    <t xml:space="preserve">KolPřeprava31"                     Svoz výzisku do nejbližší ŽST"</t>
  </si>
  <si>
    <t>1882613385</t>
  </si>
  <si>
    <t>-290798013</t>
  </si>
  <si>
    <t>1528251942</t>
  </si>
  <si>
    <t>11*49</t>
  </si>
  <si>
    <t>-155621253</t>
  </si>
  <si>
    <t xml:space="preserve">"Organ+GPK+izační zajištění prací při zřizování a udržování BK             "BK31</t>
  </si>
  <si>
    <t>9901000500</t>
  </si>
  <si>
    <t>Doprava dodávek zhotovitele, dodávek objednatele nebo výzisku mechanizací o nosnosti do 3,5 t do 60 km</t>
  </si>
  <si>
    <t>-259902359</t>
  </si>
  <si>
    <t>Doprava dodávek zhotovitele, dodávek objednatele nebo výzisku mechanizací o nosnosti do 3,5 t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</si>
  <si>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"Pryžovky na skládku" 1</t>
  </si>
  <si>
    <t>9902200500</t>
  </si>
  <si>
    <t>Doprava dodávek zhotovitele, dodávek objednatele nebo výzisku mechanizací přes 3,5 t objemnějšího kusového materiálu do 60 km</t>
  </si>
  <si>
    <t>-182375853</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</si>
  <si>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</si>
  <si>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 xml:space="preserve">"Doprava užitých kolejnic z Loun předměstí do svařovny a ze svařovny na stavbu          "Pasy31*0,04939*2</t>
  </si>
  <si>
    <t xml:space="preserve">Pozn. Vložky 2*10 m dopraví na místo vložení TO Louny </t>
  </si>
  <si>
    <t>1217314263</t>
  </si>
  <si>
    <t xml:space="preserve">KolPřeprava31/2*3   "         a) Složení kolejnic zadavatele z oběhových vozů,  b) naložení hotových pasů,  c) naložení vyzískaných kolejnic"</t>
  </si>
  <si>
    <t>-1076284748</t>
  </si>
  <si>
    <t>Pryžovky31*0,00018</t>
  </si>
  <si>
    <t>-127860671</t>
  </si>
  <si>
    <t>-371369669</t>
  </si>
  <si>
    <t>1668035644</t>
  </si>
  <si>
    <t>"Louny předměstí - Louny km "(8,000-8,200)*-1</t>
  </si>
  <si>
    <t>"Louny předměstí - Louny km "(8,550-9,790)*-1</t>
  </si>
  <si>
    <t>-2142910243</t>
  </si>
  <si>
    <t>BK32</t>
  </si>
  <si>
    <t>326</t>
  </si>
  <si>
    <t>KolPřeprava32</t>
  </si>
  <si>
    <t>12,446</t>
  </si>
  <si>
    <t>Pasy32</t>
  </si>
  <si>
    <t>126</t>
  </si>
  <si>
    <t>Pryžovky32</t>
  </si>
  <si>
    <t>496</t>
  </si>
  <si>
    <t>Č32 - TK Břvany - Bečov</t>
  </si>
  <si>
    <t>-1028145516</t>
  </si>
  <si>
    <t>Pasy32/1000</t>
  </si>
  <si>
    <t>429135446</t>
  </si>
  <si>
    <t>371544762</t>
  </si>
  <si>
    <t xml:space="preserve">"Břvany - Bečov km "(107,451-107,512 )*-1000   "Pp               "</t>
  </si>
  <si>
    <t xml:space="preserve">"Břvany - Bečov km "(107,447-107,512 )*-1000   "Lp               "</t>
  </si>
  <si>
    <t>-694238081</t>
  </si>
  <si>
    <t>BK32*1,52+0,48</t>
  </si>
  <si>
    <t>-294427293</t>
  </si>
  <si>
    <t>1272729414</t>
  </si>
  <si>
    <t>79262916</t>
  </si>
  <si>
    <t>471804879</t>
  </si>
  <si>
    <t>Pryžovky32*2</t>
  </si>
  <si>
    <t>-495910690</t>
  </si>
  <si>
    <t>1663223451</t>
  </si>
  <si>
    <t>-1055232064</t>
  </si>
  <si>
    <t>1982510488</t>
  </si>
  <si>
    <t xml:space="preserve">"Rozřezání kolejnic při výměně a do šrotu na délku do 6 m             " (Pasy32)/6+1 "           řezů"</t>
  </si>
  <si>
    <t>1239438829</t>
  </si>
  <si>
    <t>1734895043</t>
  </si>
  <si>
    <t>AT32</t>
  </si>
  <si>
    <t>702304702</t>
  </si>
  <si>
    <t>820801429</t>
  </si>
  <si>
    <t>-253779194</t>
  </si>
  <si>
    <t xml:space="preserve">KolPřeprava32"                     Svoz výzisku do nejbližší ŽST"</t>
  </si>
  <si>
    <t>-553289426</t>
  </si>
  <si>
    <t>1529396796</t>
  </si>
  <si>
    <t xml:space="preserve">"Doprava užitých kolejnic z Loun předměstí do svařovny a ze svařovny na stavbu          "Pasy32*0,04939*2</t>
  </si>
  <si>
    <t>-159069526</t>
  </si>
  <si>
    <t xml:space="preserve">KolPřeprava32/2*3   "         a) Složení kolejnic zadavatele z oběhových vozů,  b) naložení hotových pasů,  c) naložení vyzískaných kolejnic"</t>
  </si>
  <si>
    <t>223893205</t>
  </si>
  <si>
    <t>Pryžovky32*0,00018</t>
  </si>
  <si>
    <t>697748105</t>
  </si>
  <si>
    <t xml:space="preserve">"Organizační zajištění prací při zřizování a udržování BK             " BK32</t>
  </si>
  <si>
    <t>BK33</t>
  </si>
  <si>
    <t>390</t>
  </si>
  <si>
    <t>18,768</t>
  </si>
  <si>
    <t>LIS_S49_33</t>
  </si>
  <si>
    <t>Pasy33</t>
  </si>
  <si>
    <t>190</t>
  </si>
  <si>
    <t>Pryžovky33</t>
  </si>
  <si>
    <t>Ukolejnění_33</t>
  </si>
  <si>
    <t>Č33 - 1.SK Lenešice</t>
  </si>
  <si>
    <t xml:space="preserve">    OST - Ostatní</t>
  </si>
  <si>
    <t xml:space="preserve">    VRN - Vedlejší rozpočtové náklady</t>
  </si>
  <si>
    <t>1414525094</t>
  </si>
  <si>
    <t xml:space="preserve">"Lenešice 1.SK km "(100,577-100,600)*-1000*2    " Lp + Pp     "</t>
  </si>
  <si>
    <t xml:space="preserve">"Lenešice 1.sk km "(100,650-100,722)*-1000*2    "  Lp + Pp     "</t>
  </si>
  <si>
    <t>1835212960</t>
  </si>
  <si>
    <t>BK33*1,64+0,4</t>
  </si>
  <si>
    <t>-1775638275</t>
  </si>
  <si>
    <t>276867920</t>
  </si>
  <si>
    <t>1296206654</t>
  </si>
  <si>
    <t>1401199410</t>
  </si>
  <si>
    <t>Pryžovky33*2</t>
  </si>
  <si>
    <t>-1900782784</t>
  </si>
  <si>
    <t>-1168786498</t>
  </si>
  <si>
    <t>-1818326075</t>
  </si>
  <si>
    <t>-1065682904</t>
  </si>
  <si>
    <t xml:space="preserve">"Rozřezání kolejnic při výměně a do šrotu na délku do 6 m             " (Pasy33)/6+0,333"           řezů"</t>
  </si>
  <si>
    <t>-209642256</t>
  </si>
  <si>
    <t>-100441757</t>
  </si>
  <si>
    <t>AT33</t>
  </si>
  <si>
    <t>5910035030.1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</si>
  <si>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t>
  </si>
  <si>
    <t>-1218972676</t>
  </si>
  <si>
    <t>-702073231</t>
  </si>
  <si>
    <t>" poslední úsek končí na KV10"</t>
  </si>
  <si>
    <t>-947271588</t>
  </si>
  <si>
    <t>-1098424477</t>
  </si>
  <si>
    <t>1744784026</t>
  </si>
  <si>
    <t xml:space="preserve">"Doprava užitých A) kolejnic z Loun předměstí do svařovny a B) ze svařovny na stavbu          "Pasy33*0,04939*2</t>
  </si>
  <si>
    <t>367805416</t>
  </si>
  <si>
    <t>1783141178</t>
  </si>
  <si>
    <t>Pryžovky33*0,00018</t>
  </si>
  <si>
    <t>37530233</t>
  </si>
  <si>
    <t>Pasy33/1000</t>
  </si>
  <si>
    <t>1680851720</t>
  </si>
  <si>
    <t>LIS_S49_33*3,5</t>
  </si>
  <si>
    <t>1781930415</t>
  </si>
  <si>
    <t xml:space="preserve">"Lenešice 1.sk km 100,722,  Lp,6-děrový    "1</t>
  </si>
  <si>
    <t xml:space="preserve">"Lenešice 1.sk km 100,696,  Lp,6-děrový    "1</t>
  </si>
  <si>
    <t>1187551909</t>
  </si>
  <si>
    <t>525775846</t>
  </si>
  <si>
    <t>753341943</t>
  </si>
  <si>
    <t>-1003991891</t>
  </si>
  <si>
    <t xml:space="preserve">"Organizační zajištění prací při zřizování a udržování BK             " BK33</t>
  </si>
  <si>
    <t>AB_demont_34</t>
  </si>
  <si>
    <t>Demontáž AB povrchu vozovky</t>
  </si>
  <si>
    <t>AB_recyklace_34</t>
  </si>
  <si>
    <t>Odtěžený AB na skládku</t>
  </si>
  <si>
    <t>16,848</t>
  </si>
  <si>
    <t>B91S2_34</t>
  </si>
  <si>
    <t>B91S2 nevystrojené</t>
  </si>
  <si>
    <t>Kolej_beton_34</t>
  </si>
  <si>
    <t>Demontáž koleje na pražcích SB5</t>
  </si>
  <si>
    <t>0,002</t>
  </si>
  <si>
    <t>Kolej_nový_beton34</t>
  </si>
  <si>
    <t>Nová kolej na B91S</t>
  </si>
  <si>
    <t>0,014</t>
  </si>
  <si>
    <t>NováVozovka_34</t>
  </si>
  <si>
    <t>Nově zřizovaná vozovka u přejezdů</t>
  </si>
  <si>
    <t>10,2</t>
  </si>
  <si>
    <t>OdpadSkládka_34</t>
  </si>
  <si>
    <t>Stará balená a štěkové lože k likvidaci</t>
  </si>
  <si>
    <t>46,766</t>
  </si>
  <si>
    <t>Přejezd_demont_34</t>
  </si>
  <si>
    <t>Délka konstrukce přejezdu</t>
  </si>
  <si>
    <t>Přejezd_Montáž_34</t>
  </si>
  <si>
    <t>Montáž nové konstrukce přejezdu</t>
  </si>
  <si>
    <t>Č34 - Oprava přejezdu P1922 v km 8,953 Postoloprty - Louny</t>
  </si>
  <si>
    <t>Štěrkové_lože_34</t>
  </si>
  <si>
    <t>Výměna štěrkového lože</t>
  </si>
  <si>
    <t>29,918</t>
  </si>
  <si>
    <t>5905055010</t>
  </si>
  <si>
    <t>Odstranění stávajícího kolejového lože odtěžením v koleji</t>
  </si>
  <si>
    <t>-1877211228</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</si>
  <si>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</si>
  <si>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prostředek._x000d_
2. Položka se použije v případech, kdy se nové KL nezřizuje.</t>
  </si>
  <si>
    <t>Kolej_nový_beton34*2,137*1000</t>
  </si>
  <si>
    <t>5905060010</t>
  </si>
  <si>
    <t>Zřízení nového kolejového lože v koleji</t>
  </si>
  <si>
    <t>-436048498</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</si>
  <si>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</si>
  <si>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profilu._x000d_
2. V cenách nejsou obsaženy náklady na položení KR, úpravu směrového a výškového uspořádání, doplnění a dodávku kameniva a snížení KL pod patou kolejnice._x000d_
3. Položka se použije v případech nově zřizované koleje nebo výhybky.</t>
  </si>
  <si>
    <t>5906130290</t>
  </si>
  <si>
    <t>Montáž kolejového roštu v ose koleje pražce betonové nevystrojené tv. S49 rozdělení "u"</t>
  </si>
  <si>
    <t>1077529631</t>
  </si>
  <si>
    <t>Montáž kolejového roštu v ose koleje pražce betonové nevystrojené tv. S49 rozdělení "u".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</si>
  <si>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KR._x000d_
2. V cenách nejsou obsaženy náklady na dodávku materiálu.</t>
  </si>
  <si>
    <t xml:space="preserve">"Pražce B91S2 včetně antikoro kompletů dodavatel                   "Kolej_dřevo_34+Kolej_beton_34</t>
  </si>
  <si>
    <t>"Poznámka : Výměna kolejnic je zahrnuta Č31 TK Louny předměstí - Louny"</t>
  </si>
  <si>
    <t>5906140070</t>
  </si>
  <si>
    <t>Demontáž kolejového roštu koleje v ose koleje pražce dřevěné tv. S49 rozdělení "c"</t>
  </si>
  <si>
    <t>-674541056</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</si>
  <si>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</si>
  <si>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</si>
  <si>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 xml:space="preserve">" Demontuje dodavatel,  odvoz a ekologickou likvidaci pražců zajistí zadavatel          "0,012</t>
  </si>
  <si>
    <t>Kolej_dřevo_34</t>
  </si>
  <si>
    <t>5906140190</t>
  </si>
  <si>
    <t>Demontáž kolejového roštu koleje v ose koleje pražce betonové tv. S49 rozdělení "c"</t>
  </si>
  <si>
    <t>103931236</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</si>
  <si>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</si>
  <si>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 xml:space="preserve">" Na pražcích SB5                                               "2*0,001</t>
  </si>
  <si>
    <t>-590846137</t>
  </si>
  <si>
    <t xml:space="preserve">"P1923, km 9,656, II, 12 m, konstrukce ŽPP                                  "4*3</t>
  </si>
  <si>
    <t>"Přejezdové panely ŽPP si odveze zadavatel k dalšímu využití nebo likvidaci "</t>
  </si>
  <si>
    <t>5956140005</t>
  </si>
  <si>
    <t>Pražec betonový příčný nevystrojený tv. B 91S/2 (S)</t>
  </si>
  <si>
    <t>-1475374617</t>
  </si>
  <si>
    <t>Kolej_nový_beton34/0,6*1000+0,667</t>
  </si>
  <si>
    <t>5958125000</t>
  </si>
  <si>
    <t>Komplety s antikorozní úpravou Skl 14 (svěrka Skl14, vrtule R1, podložka Uls7)</t>
  </si>
  <si>
    <t>1319687051</t>
  </si>
  <si>
    <t>B91S2_34*4</t>
  </si>
  <si>
    <t>5963104035</t>
  </si>
  <si>
    <t>Přejezd železobetonový kompletní sestava</t>
  </si>
  <si>
    <t>2109954202</t>
  </si>
  <si>
    <t xml:space="preserve">"Konstrukce pro žel.svršek S49/SB6, 6x modul 1,2 m,ks                         " Přejezd_Montáž_34</t>
  </si>
  <si>
    <t>"Díly konstrukce: "</t>
  </si>
  <si>
    <t xml:space="preserve">"Panel vnitřní                                         11 ks"</t>
  </si>
  <si>
    <t xml:space="preserve">"Panel vnější                                        22 ks"</t>
  </si>
  <si>
    <t xml:space="preserve">"Závěrná zídka   U12                           22 ks"</t>
  </si>
  <si>
    <t xml:space="preserve">"Ochranný náběh                                 2 ks"</t>
  </si>
  <si>
    <t xml:space="preserve">"Oporník                                                  4 ks"</t>
  </si>
  <si>
    <t xml:space="preserve">"Opěrka                                                   2 ks"</t>
  </si>
  <si>
    <t>5963146010</t>
  </si>
  <si>
    <t>Asfaltový beton ACL 16S 50/70 hrubozrnný-ložní vrstva</t>
  </si>
  <si>
    <t>1823831430</t>
  </si>
  <si>
    <t>Balená_hrubá_34</t>
  </si>
  <si>
    <t>NováVozovka_34*0,16*2,5</t>
  </si>
  <si>
    <t>118166138</t>
  </si>
  <si>
    <t>Balená_obrus_34</t>
  </si>
  <si>
    <t>NováVozovka_34*0,08*2,5</t>
  </si>
  <si>
    <t>1559254856</t>
  </si>
  <si>
    <t>Štěrkové_lože_34*1,6</t>
  </si>
  <si>
    <t>Štěrk_34</t>
  </si>
  <si>
    <t>5913075030</t>
  </si>
  <si>
    <t>Montáž betonové přejezdové konstrukce část vnější a vnitřní včetně závěrných zídek</t>
  </si>
  <si>
    <t>-1361339285</t>
  </si>
  <si>
    <t>Montáž betonové přejezdové konstrukce část vnější a vnitřní včetně závěrných zídek. Poznámka: 1. V cenách jsou započteny náklady na montáž konstrukce. 2. V cenách nejsou obsaženy náklady na dodávku materiálu.</t>
  </si>
  <si>
    <t>5913235030</t>
  </si>
  <si>
    <t>Dělení AB komunikace řezáním hloubky do 30 cm</t>
  </si>
  <si>
    <t>-1933066173</t>
  </si>
  <si>
    <t>Dělení AB komunikace řezáním hloubky do 30 cm. Poznámka: 1. V cenách jsou započteny náklady na provedení úkolu.</t>
  </si>
  <si>
    <t xml:space="preserve">"vpravo                 "9</t>
  </si>
  <si>
    <t xml:space="preserve">"vlevo                    "10</t>
  </si>
  <si>
    <t>5913240030</t>
  </si>
  <si>
    <t>Odstranění AB komunikace odtěžením nebo frézováním hloubky do 30 cm</t>
  </si>
  <si>
    <t>1297804076</t>
  </si>
  <si>
    <t>Odstranění AB komunikace odtěžením nebo frézováním hloubky do 30 cm. Poznámka: 1. V cenách jsou započteny náklady na odtěžení nebo frézování a naložení výzisku na dopravní prostředek.</t>
  </si>
  <si>
    <t xml:space="preserve">"vpravo                 "9*1,5</t>
  </si>
  <si>
    <t xml:space="preserve">"vlevo                    "9*1,5</t>
  </si>
  <si>
    <t>5913250020</t>
  </si>
  <si>
    <t>Zřízení konstrukce vozovky asfaltobetonové dle vzorového listu Ž těžké - podkladní, ložní a obrusná vrstva tloušťky do 25 cm</t>
  </si>
  <si>
    <t>-868988979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</si>
  <si>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</si>
  <si>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Poznámka k souboru cen:_x000d_
1. V cenách jsou započteny náklady na zřízení netuhé vozovky podle VL s živičným podkladem ze stmelených vrstev podle vzorového listu Ž._x000d_
2. V cenách nejsou obsaženy náklady na dodávku materiálu.</t>
  </si>
  <si>
    <t>AB_demont_34-Přejezd_Montáž_34*2*0,7 " = odpočet za zídku a boční panely"</t>
  </si>
  <si>
    <t>193675496</t>
  </si>
  <si>
    <t xml:space="preserve">" Odtěžená balená z vozovky               " AB_recyklace_34</t>
  </si>
  <si>
    <t xml:space="preserve">" Staré kolejové lože                                "Štěrkové_lože_34</t>
  </si>
  <si>
    <t>9909000600</t>
  </si>
  <si>
    <t>Poplatek za recyklaci odpadu</t>
  </si>
  <si>
    <t>-682526697</t>
  </si>
  <si>
    <t>Poplatek za recyklaci odpadu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</si>
  <si>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AB_demont_34*0,24*2,6</t>
  </si>
  <si>
    <t>033111001</t>
  </si>
  <si>
    <t>Provozní vlivy Výluka silničního provozu se zajištěním objížďky</t>
  </si>
  <si>
    <t>%</t>
  </si>
  <si>
    <t>-715735366</t>
  </si>
  <si>
    <t>"Zajištění uzavírky P2165 po dobu opravy "1</t>
  </si>
  <si>
    <t>-1815957688</t>
  </si>
  <si>
    <t>Poznámka k položce:_x000d_
odvoz výzisku z výměny KL a čištění příkopu na skládku odpadů</t>
  </si>
  <si>
    <t>1348719339</t>
  </si>
  <si>
    <t>OdpadSkládka_34-AB_recyklace_34</t>
  </si>
  <si>
    <t>AB_demont_35</t>
  </si>
  <si>
    <t>78,41</t>
  </si>
  <si>
    <t>AB_recyklace_35</t>
  </si>
  <si>
    <t>48,928</t>
  </si>
  <si>
    <t>B91S2_35</t>
  </si>
  <si>
    <t>64</t>
  </si>
  <si>
    <t>Kolej_beton_35</t>
  </si>
  <si>
    <t>0,02</t>
  </si>
  <si>
    <t>Kolej_nový_beton</t>
  </si>
  <si>
    <t>0,038</t>
  </si>
  <si>
    <t>NováVozovka_35</t>
  </si>
  <si>
    <t>59,93</t>
  </si>
  <si>
    <t>Přejezd_demont_35</t>
  </si>
  <si>
    <t>Přejezd_Montáž_35</t>
  </si>
  <si>
    <t>13,2</t>
  </si>
  <si>
    <t>Štěrkové_lože_35</t>
  </si>
  <si>
    <t>81,206</t>
  </si>
  <si>
    <t>Č35 - Oprava přejezdu P1923 v km 9,656 Postoloprty - Louny</t>
  </si>
  <si>
    <t>Kolej_nový_beton*2,137*1000</t>
  </si>
  <si>
    <t xml:space="preserve">"Pražce SB6 užité vystrojené podkladnicí S4 dodá TO Obrnice ze svých zásob                      "Kolej_dřevo_35+Kolej_beton_35</t>
  </si>
  <si>
    <t xml:space="preserve">" Demontuje dodavatel,  odvoz a ekologickou likvidaci pražců zajistí zadavatel          "0,018</t>
  </si>
  <si>
    <t>Kolej_dřevo_35</t>
  </si>
  <si>
    <t xml:space="preserve">" Na pražcích SB5                                               "0,020</t>
  </si>
  <si>
    <t>Kolej_nový_beton/0,6*1000+0,667</t>
  </si>
  <si>
    <t>B91S2_35*4</t>
  </si>
  <si>
    <t xml:space="preserve">"Konstrukce pro žel.svršek S49/SB6, 6x modul 1,2 m,ks                         " Přejezd_Montáž_35</t>
  </si>
  <si>
    <t>Balená_hrubá_35</t>
  </si>
  <si>
    <t>NováVozovka_35*0,16*2,5</t>
  </si>
  <si>
    <t>Balená_obrus_35</t>
  </si>
  <si>
    <t>NováVozovka_35*0,08*2,5</t>
  </si>
  <si>
    <t>Štěrkové_lože_35*1,6</t>
  </si>
  <si>
    <t>Štěrk_35</t>
  </si>
  <si>
    <t>Přejezd_demont_35+1,2</t>
  </si>
  <si>
    <t xml:space="preserve">"vpravo                 "12,5</t>
  </si>
  <si>
    <t xml:space="preserve">"vlevo                    "13,6</t>
  </si>
  <si>
    <t xml:space="preserve">"vpravo                 "12,5*(3,1+2,7)/2</t>
  </si>
  <si>
    <t xml:space="preserve">"vlevo                    "13,6*(2,5+3,7)/2</t>
  </si>
  <si>
    <t>AB_demont_35-Přejezd_Montáž_35*2*0,7 " = odpočet za zídku a boční panely"</t>
  </si>
  <si>
    <t>-1941978061</t>
  </si>
  <si>
    <t>Štěrkové_lože_35*1,8</t>
  </si>
  <si>
    <t>-315465528</t>
  </si>
  <si>
    <t>AB_demont_35*0,24*2,6</t>
  </si>
  <si>
    <t xml:space="preserve">" Odtěžená balená z vozovky               " AB_recyklace_35</t>
  </si>
  <si>
    <t xml:space="preserve">" Staré kolejové lože                                "Štěrkové_lože_35*1,8</t>
  </si>
  <si>
    <t>OdpadSkládka_35</t>
  </si>
  <si>
    <t>AT_41</t>
  </si>
  <si>
    <t>AT svary</t>
  </si>
  <si>
    <t>Pasy_SB3_41</t>
  </si>
  <si>
    <t>Kolejnicové pasy na SB3 "d"</t>
  </si>
  <si>
    <t>940</t>
  </si>
  <si>
    <t>Pasy_SB5_41</t>
  </si>
  <si>
    <t>Kolejnicové pasy na pražcích SB5</t>
  </si>
  <si>
    <t>1296</t>
  </si>
  <si>
    <t>BK41</t>
  </si>
  <si>
    <t>2356</t>
  </si>
  <si>
    <t>Pražce_41</t>
  </si>
  <si>
    <t>Náhrada dřevěných pražců betonovými s žebrovou podkladnicí ( SB6)</t>
  </si>
  <si>
    <t>Nadvýšení_KL</t>
  </si>
  <si>
    <t>Nadvýšení KL v oblouku R=300 m</t>
  </si>
  <si>
    <t>513</t>
  </si>
  <si>
    <t>Doplnění_KL</t>
  </si>
  <si>
    <t>Doplnění_KL ( na nadvýšení KL )</t>
  </si>
  <si>
    <t>30,78</t>
  </si>
  <si>
    <t>O4 - TO Oldřichov</t>
  </si>
  <si>
    <t>Hmoždinky_SB4_41</t>
  </si>
  <si>
    <t>Výměna plnoprofilových regeneračních hmoždinek v pražcích SB4</t>
  </si>
  <si>
    <t>912</t>
  </si>
  <si>
    <t>Pryžovky_41</t>
  </si>
  <si>
    <t>Pryžovky do pražců SB4</t>
  </si>
  <si>
    <t>456</t>
  </si>
  <si>
    <t>Č41 - TK Oldřichov u Duchcova - Duchcov</t>
  </si>
  <si>
    <t>ŽS4_41</t>
  </si>
  <si>
    <t>Komplety ŽS4 užité od TO Oldřichov</t>
  </si>
  <si>
    <t>500</t>
  </si>
  <si>
    <t>683980497</t>
  </si>
  <si>
    <t>(Pasy_SB3_41+Pasy_SB5_41)/1000</t>
  </si>
  <si>
    <t>833405609</t>
  </si>
  <si>
    <t>Nadvýšení_KL*0,5*0,12</t>
  </si>
  <si>
    <t>5905115010</t>
  </si>
  <si>
    <t>Příplatek za úpravu nadvýšení KL v oblouku o malém poloměru</t>
  </si>
  <si>
    <t>449444680</t>
  </si>
  <si>
    <t>Příplatek za úpravu nadvýšení KL v oblouku o malém poloměru. Poznámka: 1. V cenách jsou započteny náklady na úpravu nadvýšení KL ručně. 2. V cenách nejsou obsaženy náklady na doplnění a zřízení nadvýšení z vozů a na dodávku kameniva.</t>
  </si>
  <si>
    <t>Poznámka k souboru cen:_x000d_
1. V cenách jsou započteny náklady na úpravu nadvýšení KL ručně._x000d_
2. V cenách nejsou obsaženy náklady na doplnění a zřízení nadvýšení z vozů a na dodávku kameniva.</t>
  </si>
  <si>
    <t>"R=300 km "(25,369-25,882)*-1000</t>
  </si>
  <si>
    <t>5906005125</t>
  </si>
  <si>
    <t>Ruční výměna pražce v KL otevřeném pražec betonový příčný vystrojený</t>
  </si>
  <si>
    <t>-1506602256</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</si>
  <si>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</si>
  <si>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</si>
  <si>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 km 25,680 - náhrada dřevěných pražců "5</t>
  </si>
  <si>
    <t>"Pozn. Užité betnové pražce dodá TO Oldřichov "</t>
  </si>
  <si>
    <t>5906090020</t>
  </si>
  <si>
    <t>Výměna hmoždinky pražec vystrojený betonový</t>
  </si>
  <si>
    <t>623086098</t>
  </si>
  <si>
    <t>Výměna hmoždinky pražec vystrojený betonový. Poznámka: 1. V cenách jsou započteny náklady odvrtání, demontáž a montáž hmoždinky, demontáž a montáž podkladnice a ošetření součástí mazivem. 2. V cenách nejsou obsaženy náklady na dodávku materiálu.</t>
  </si>
  <si>
    <t>Poznámka k souboru cen:_x000d_
1. V cenách jsou započteny náklady odvrtání, demontáž a montáž hmoždinky, demontáž a montáž podkladnice a ošetření součástí mazivem._x000d_
2. V cenách nejsou obsaženy náklady na dodávku materiálu.</t>
  </si>
  <si>
    <t>"km "(23,986-24,125)*-1640*4+0,160</t>
  </si>
  <si>
    <t>5906105010</t>
  </si>
  <si>
    <t>Demontáž pražce dřevěný</t>
  </si>
  <si>
    <t>-566094947</t>
  </si>
  <si>
    <t>Demontáž pražce dřevěný. Poznámka: 1. V cenách jsou započteny náklady na manipulaci, demontáž, odstrojení do součástí a uložení pražců.</t>
  </si>
  <si>
    <t>341091188</t>
  </si>
  <si>
    <t>"km " (25,430-25,900)*-2000</t>
  </si>
  <si>
    <t>5907025045</t>
  </si>
  <si>
    <t>Výměna kolejnicových pásů stávající upevnění tv. S49 rozdělení "u"</t>
  </si>
  <si>
    <t>-1198520285</t>
  </si>
  <si>
    <t>Výměna kolejnicových pásů stávající upevnění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</si>
  <si>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"km "(25,900-26,548)*-2000</t>
  </si>
  <si>
    <t>-2136623042</t>
  </si>
  <si>
    <t>988708168</t>
  </si>
  <si>
    <t>(Pasy_SB3_41+Pasy_SB5_41)/6+2,333</t>
  </si>
  <si>
    <t>5908005430</t>
  </si>
  <si>
    <t>Oprava kolejnicového styku demontáž spojek tv. S49</t>
  </si>
  <si>
    <t>styk</t>
  </si>
  <si>
    <t>-249371660</t>
  </si>
  <si>
    <t>Oprava kolejnicového styku demontáž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</si>
  <si>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vniřní spojky a/nebo celého styku a ošetření součástí mazivem. U přechodových spojek se použije položka s větším tvarem._x000d_
2. V cenách nejsou obsaženy náklady na dodávku materiálu.</t>
  </si>
  <si>
    <t>463391003</t>
  </si>
  <si>
    <t>(Pasy_SB3_41+Pasy_SB5_41)</t>
  </si>
  <si>
    <t>5910020030</t>
  </si>
  <si>
    <t>Svařování kolejnic termitem plný předehřev standardní spára svar sériový tv. S49</t>
  </si>
  <si>
    <t>-1704395052</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</si>
  <si>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</si>
  <si>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"2x7 kolejnicových pasů       "2*7+2</t>
  </si>
  <si>
    <t>1231680293</t>
  </si>
  <si>
    <t>AT_41-2</t>
  </si>
  <si>
    <t>5910040210</t>
  </si>
  <si>
    <t>Umožnění volné dilatace kolejnice bez demontáže nebo montáže upevňovadel s osazením a odstraněním kluzných podložek rozdělení pražců "c"</t>
  </si>
  <si>
    <t>-1677899949</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</si>
  <si>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</si>
  <si>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"50+10 výběhy"2*60</t>
  </si>
  <si>
    <t>9901000300</t>
  </si>
  <si>
    <t>Doprava dodávek zhotovitele, dodávek objednatele nebo výzisku mechanizací o nosnosti do 3,5 t do 30 km</t>
  </si>
  <si>
    <t>951693784</t>
  </si>
  <si>
    <t>Doprava dodávek zhotovitele, dodávek objednatele nebo výzisku mechanizací o nosnosti do 3,5 t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</si>
  <si>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 xml:space="preserve">Poznámka k položce:_x000d_
pryže na skládku_x000d_
</t>
  </si>
  <si>
    <t>-1636476569</t>
  </si>
  <si>
    <t>"přeprava kolejnic z regenarace na místo vložení"</t>
  </si>
  <si>
    <t>(Pasy_SB3_41+Pasy_SB5_41)*0,049</t>
  </si>
  <si>
    <t>"přeprava svěrek ŽS z TO Oldřichov na místo vložení"</t>
  </si>
  <si>
    <t>ŽS4_41*1,389/1000</t>
  </si>
  <si>
    <t>2057226395</t>
  </si>
  <si>
    <t>" přeprava podkladnice ŽT z Kadaně na místo stavby"</t>
  </si>
  <si>
    <t>600*0,00755 " 452 na stavbu, zbytek do skladu TO Oldřichov</t>
  </si>
  <si>
    <t>931451951</t>
  </si>
  <si>
    <t>"kolejnice v Lenešicích a Duchcově"</t>
  </si>
  <si>
    <t>(Pasy_SB3_41+Pasy_SB5_41)*0,049*2</t>
  </si>
  <si>
    <t>svěrky v TO Oldřichov"</t>
  </si>
  <si>
    <t>" podkladnice ŽT v Kadani"</t>
  </si>
  <si>
    <t>1891877248</t>
  </si>
  <si>
    <t>Pryžovky_41*0,186</t>
  </si>
  <si>
    <t>108725720</t>
  </si>
  <si>
    <t>Doplnění_KL*1,6</t>
  </si>
  <si>
    <t>5958179010</t>
  </si>
  <si>
    <t>Hmoždinka excentrická plnoprofilová regenerační vložka</t>
  </si>
  <si>
    <t>-1782735652</t>
  </si>
  <si>
    <t>-180455449</t>
  </si>
  <si>
    <t>Hmoždinky_SB4_41/2</t>
  </si>
  <si>
    <t>5958264015</t>
  </si>
  <si>
    <t>Podkladnice žebrová užitá tv. ŽT</t>
  </si>
  <si>
    <t>-677923213</t>
  </si>
  <si>
    <t>"km "(23,986-24,125)*-1640*2+0,080</t>
  </si>
  <si>
    <t>Podkladnice_ŽT_41</t>
  </si>
  <si>
    <t>1654716077</t>
  </si>
  <si>
    <t>-894204635</t>
  </si>
  <si>
    <t>5958228015</t>
  </si>
  <si>
    <t>Komplet užitý ŽS 4 (šroub RS 1, matice M 24, podložka Fe6, svěrka ŽS4)</t>
  </si>
  <si>
    <t>-1947518698</t>
  </si>
  <si>
    <t>"Výměna pražců" 5*4</t>
  </si>
  <si>
    <t xml:space="preserve">"Ojedinělá výměna  "24</t>
  </si>
  <si>
    <t>-453232427</t>
  </si>
  <si>
    <t xml:space="preserve">"Organizační zajištění prací při zřizování a udržování BK             "BK41+BK41</t>
  </si>
  <si>
    <t>BK51</t>
  </si>
  <si>
    <t>780</t>
  </si>
  <si>
    <t>KolPasy51</t>
  </si>
  <si>
    <t>290</t>
  </si>
  <si>
    <t>KolPřeprava51</t>
  </si>
  <si>
    <t>14,323</t>
  </si>
  <si>
    <t>Pryžovky51</t>
  </si>
  <si>
    <t>1280</t>
  </si>
  <si>
    <t>O5 - TO Žatec</t>
  </si>
  <si>
    <t>Č51 - TK Milostín – Měcholupy</t>
  </si>
  <si>
    <t>-2124429206</t>
  </si>
  <si>
    <t>"TK Milostín – Měcholupy, Lp, km "(78,990-79,280)*-1000</t>
  </si>
  <si>
    <t>1538366620</t>
  </si>
  <si>
    <t>KolPasy51/120</t>
  </si>
  <si>
    <t>-1222257567</t>
  </si>
  <si>
    <t>BK51*1,64+0,8</t>
  </si>
  <si>
    <t>1030689363</t>
  </si>
  <si>
    <t>Pryžovky51*2</t>
  </si>
  <si>
    <t>513340171</t>
  </si>
  <si>
    <t xml:space="preserve">"Rozřezání kolejnic při výměně a do šrotu na délku do 6 m             "  KolPasy51/6+3,667 " řezů"</t>
  </si>
  <si>
    <t>-340007370</t>
  </si>
  <si>
    <t>2*4*50*1,64</t>
  </si>
  <si>
    <t>1334615906</t>
  </si>
  <si>
    <t xml:space="preserve">4*50*1,64 </t>
  </si>
  <si>
    <t>-1010841336</t>
  </si>
  <si>
    <t>-1524889688</t>
  </si>
  <si>
    <t xml:space="preserve">"V obou pasech      "3+2</t>
  </si>
  <si>
    <t>AT_S49_51</t>
  </si>
  <si>
    <t>-1867782391</t>
  </si>
  <si>
    <t xml:space="preserve">"Úprava upínací teploty v obou pasech        "AT_S49_51-1</t>
  </si>
  <si>
    <t>1311837217</t>
  </si>
  <si>
    <t xml:space="preserve">"V obou pasech           "(KolPasy51+2*50)*2</t>
  </si>
  <si>
    <t>-1518718683</t>
  </si>
  <si>
    <t xml:space="preserve">KolPřeprava51"                     Svoz výzisku do ŽST Měcholupy"</t>
  </si>
  <si>
    <t>9901000700</t>
  </si>
  <si>
    <t>Doprava dodávek zhotovitele, dodávek objednatele nebo výzisku mechanizací o nosnosti do 3,5 t do 100 km</t>
  </si>
  <si>
    <t>-1302127028</t>
  </si>
  <si>
    <t>Doprava dodávek zhotovitele, dodávek objednatele nebo výzisku mechanizací o nosnosti do 3,5 t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</si>
  <si>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9902200700</t>
  </si>
  <si>
    <t>Doprava dodávek zhotovitele, dodávek objednatele nebo výzisku mechanizací přes 3,5 t objemnějšího kusového materiálu do 100 km</t>
  </si>
  <si>
    <t>-600877974</t>
  </si>
  <si>
    <t>Doprava dodávek zhotovitele, dodávek objednatele nebo výzisku mechanizací přes 3,5 t objemnějšího kusového materiálu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</si>
  <si>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KolPasy51*0,04939</t>
  </si>
  <si>
    <t>1588648981</t>
  </si>
  <si>
    <t xml:space="preserve">KolPřeprava51*3   "         a) Složení kolejnic zadavatele z oběhových vozů,  b) naložení hotových pasů,  c) naložení vyzískaných kolejnic"</t>
  </si>
  <si>
    <t>420285759</t>
  </si>
  <si>
    <t>Pryžovky51*0,00018</t>
  </si>
  <si>
    <t>O6 - Práce SZT při Výměně kolejnic v obvodu ST Most</t>
  </si>
  <si>
    <t>Č61 - Žst Most n.n. kolej 37</t>
  </si>
  <si>
    <t>7592005050</t>
  </si>
  <si>
    <t>Montáž počítacího bodu (senzoru) RSR 180</t>
  </si>
  <si>
    <t>Sborník UOŽI 01 2020</t>
  </si>
  <si>
    <t>-735742525</t>
  </si>
  <si>
    <t>Montáž počítacího bodu (senzoru) RSR 180 - uložení a připevnění na určené místo, seřízení polohy, přezkoušení</t>
  </si>
  <si>
    <t>7592007050</t>
  </si>
  <si>
    <t>Demontáž počítacího bodu (senzoru) RSR 180</t>
  </si>
  <si>
    <t>-1478708835</t>
  </si>
  <si>
    <t>7594105016</t>
  </si>
  <si>
    <t>Odpojení a zpětné připojení lan ke kolejové skříni TJA</t>
  </si>
  <si>
    <t>682382090</t>
  </si>
  <si>
    <t>Odpojení a zpětné připojení lan ke kolejové skříni TJA - včetně odpojení a připevnění lanového propojení na pražce nebo montážní trámky</t>
  </si>
  <si>
    <t>7594105272</t>
  </si>
  <si>
    <t>Montáž kosého lanového propojení P 70 301/1 střídavá a stejnosměrná trakce</t>
  </si>
  <si>
    <t>-1773212480</t>
  </si>
  <si>
    <t>Montáž kosého lanového propojení P 70 301/1 střídavá a stejnosměrná trakce - příčné nebo podélné propojení kolejnic přímých kolejí a na výhybkách; usazení pražců mezi souběžnými kolejemi nebo podél koleje; připevnění lanového propojení na pražce nebo montážní trámky</t>
  </si>
  <si>
    <t>7594105344</t>
  </si>
  <si>
    <t>Montáž lanového propojení kolejnicového na betonové pražce do 30,0 m</t>
  </si>
  <si>
    <t>486637870</t>
  </si>
  <si>
    <t>Montáž lanového propojení kolejnicového na betonové pražce do 30,0 m - příčné nebo podélné propojení kolejnic přímých kolejí a na výhybkách; usazení pražců mezi souběžnými kolejemi nebo podél koleje; připevnění lanového propojení na pražce nebo montážní trámky</t>
  </si>
  <si>
    <t>7594107272</t>
  </si>
  <si>
    <t>Demontáž kosého lanového propojení pro vystřídání fází střídavá a stejnosměrná trakce</t>
  </si>
  <si>
    <t>-1115913865</t>
  </si>
  <si>
    <t>7594107330</t>
  </si>
  <si>
    <t>Demontáž kolejnicového lanového propojení z betonových pražců</t>
  </si>
  <si>
    <t>1797409006</t>
  </si>
  <si>
    <t>Č62 - Žst Most n.n. kolej 38</t>
  </si>
  <si>
    <t>973290974</t>
  </si>
  <si>
    <t>568292772</t>
  </si>
  <si>
    <t>-1757952237</t>
  </si>
  <si>
    <t>1549497562</t>
  </si>
  <si>
    <t>-1009303348</t>
  </si>
  <si>
    <t>-1628425184</t>
  </si>
  <si>
    <t>-1796333149</t>
  </si>
  <si>
    <t>Č63 - Oprava přejezdu Louky-Postoloprty km 8,953 (P1922)</t>
  </si>
  <si>
    <t>-467834813</t>
  </si>
  <si>
    <t>-996430151</t>
  </si>
  <si>
    <t>Č64 - Oprava přejezdu Louny-Postoloprty km 9,656 (P1923)</t>
  </si>
  <si>
    <t>1561165461</t>
  </si>
  <si>
    <t>-696576544</t>
  </si>
  <si>
    <t>O7 - Vedlejší rozpočtové náklady</t>
  </si>
  <si>
    <t>Č61 - VRN</t>
  </si>
  <si>
    <t>011101001.2</t>
  </si>
  <si>
    <t>Finanční náklady pojistné</t>
  </si>
  <si>
    <t>-1939838988</t>
  </si>
  <si>
    <t>021201001</t>
  </si>
  <si>
    <t>Průzkumné práce pro opravy Průzkum výskytu škodlivin kontaminace kameniva ropnými látkami</t>
  </si>
  <si>
    <t>346469053</t>
  </si>
  <si>
    <t>021211001</t>
  </si>
  <si>
    <t>Průzkumné práce pro opravy Doplňující laboratorní rozbor kontaminace zeminy nebo kol. lože</t>
  </si>
  <si>
    <t>1024</t>
  </si>
  <si>
    <t>-98798208</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</si>
  <si>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</si>
  <si>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</si>
  <si>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</si>
  <si>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</si>
  <si>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-33714541</t>
  </si>
  <si>
    <t>Poznámka k položce:_x000d_
Oprava 2 přejezdů v Lounech</t>
  </si>
  <si>
    <t>022121001</t>
  </si>
  <si>
    <t>Geodetické práce Diagnostika technické infrastruktury Vytýčení trasy inženýrských sítí</t>
  </si>
  <si>
    <t>-1481206937</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</si>
  <si>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</si>
  <si>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</si>
  <si>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024101401.1</t>
  </si>
  <si>
    <t>Inženýrská činnost koordinační a kompletační činnost</t>
  </si>
  <si>
    <t>933433975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</si>
  <si>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</si>
  <si>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</si>
  <si>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347768465</t>
  </si>
  <si>
    <t>O9 - Materiál zajišťovaný OŘ Ústí - NEOCEŇOVAT</t>
  </si>
  <si>
    <t>Č91 - Kolejnice R350 HT zajištované pro správu tratí v Mostě</t>
  </si>
  <si>
    <t>-1042270778</t>
  </si>
  <si>
    <t xml:space="preserve">"2.TK České Zlatníky - Most, 2.TK, Lp+Pp, km 44,725-45,145 "  840/120</t>
  </si>
  <si>
    <t xml:space="preserve">"1.TK Řehlovice - Trmice, Lp, km  4,350-4,650                             "  300/120</t>
  </si>
  <si>
    <t xml:space="preserve">"1.TK Řehlovice - Trmice, Lp, km  3,150-3,650                             "  500/120</t>
  </si>
  <si>
    <t xml:space="preserve">"1.TK Řehlovice - Trmice, Lp, km  2,700-2,850                             "  150/120</t>
  </si>
  <si>
    <t xml:space="preserve">"1.TK Řehlovice - Trmice, Lp, km  1,370-1,630                             "  260/120</t>
  </si>
  <si>
    <t xml:space="preserve">"1.TK Úpořiny-Řehlovice, Lp,  km 10,700-10,950                        "  250/120</t>
  </si>
  <si>
    <t xml:space="preserve">"2.TK Trmice – Řehlovice,Pp,  km  0,750-1,300                            "  550/120</t>
  </si>
  <si>
    <t xml:space="preserve">"2.TK Řehlovice – Úpořiny,Pp, km  12,450-13,090                      "  640/120</t>
  </si>
  <si>
    <t xml:space="preserve">"TK Milostín – Měcholupy, Lp , km 78,990-79,280                      "290/120</t>
  </si>
  <si>
    <t xml:space="preserve">"Zaokrouhlení a rezerva                                                                      "0,500</t>
  </si>
  <si>
    <t>5957122010</t>
  </si>
  <si>
    <t>Lepený izolovaný styk tv. UIC60 z kolejnic vyšší jakosti délky 3,60 m</t>
  </si>
  <si>
    <t>-1677646294</t>
  </si>
  <si>
    <t xml:space="preserve">"Bílina              "7 "                     6-děrové "</t>
  </si>
  <si>
    <t xml:space="preserve">"Most               "2 "                     6-děrové "</t>
  </si>
  <si>
    <t>SB6už_16</t>
  </si>
  <si>
    <t>KolPasy17</t>
  </si>
  <si>
    <t>SB6už_17</t>
  </si>
  <si>
    <t>Č92 - Materiál užitý ze zásob OŘ UNL - ST Most</t>
  </si>
  <si>
    <t>SVP_SB6</t>
  </si>
  <si>
    <t>-916050403</t>
  </si>
  <si>
    <t>1687327848</t>
  </si>
  <si>
    <t>1631114533</t>
  </si>
  <si>
    <t>1896536721</t>
  </si>
  <si>
    <t>-810894852</t>
  </si>
  <si>
    <t>664449582</t>
  </si>
  <si>
    <t>-1266151414</t>
  </si>
  <si>
    <t>2094631972</t>
  </si>
  <si>
    <t>-712481029</t>
  </si>
  <si>
    <t>1207077108</t>
  </si>
  <si>
    <t>-1813341168</t>
  </si>
  <si>
    <t>705874390</t>
  </si>
  <si>
    <t>1091392951</t>
  </si>
  <si>
    <t>-704967076</t>
  </si>
  <si>
    <t>802335783</t>
  </si>
  <si>
    <t>-1613767779</t>
  </si>
  <si>
    <t>-1097877679</t>
  </si>
  <si>
    <t>375990422</t>
  </si>
  <si>
    <t>-2141301472</t>
  </si>
  <si>
    <t>ŽS4_41_1</t>
  </si>
  <si>
    <t>SEZNAM FIGUR</t>
  </si>
  <si>
    <t>Výměra</t>
  </si>
  <si>
    <t xml:space="preserve"> O1/ Č11</t>
  </si>
  <si>
    <t>AT svar zkrácený předehřev</t>
  </si>
  <si>
    <t>Použití figury:</t>
  </si>
  <si>
    <t>Komplety_ŽS4</t>
  </si>
  <si>
    <t xml:space="preserve"> O1/ Č12</t>
  </si>
  <si>
    <t>Komplety ŽS4 za ŽS3</t>
  </si>
  <si>
    <t xml:space="preserve"> O1/ Č13</t>
  </si>
  <si>
    <t xml:space="preserve"> O2/ Č21</t>
  </si>
  <si>
    <t xml:space="preserve"> O2/ Č22</t>
  </si>
  <si>
    <t xml:space="preserve"> O2/ Č23</t>
  </si>
  <si>
    <t xml:space="preserve"> O2/ Č24</t>
  </si>
  <si>
    <t xml:space="preserve"> O3/ Č31</t>
  </si>
  <si>
    <t>Bezstyková kolej - kolejnice</t>
  </si>
  <si>
    <t>Demontáž a montáž koleje v přejezdu</t>
  </si>
  <si>
    <t>Štěrk 32/63 BII</t>
  </si>
  <si>
    <t>Podkladnice ŽT užité od TO Kadaň</t>
  </si>
  <si>
    <t>Rovnanina z užitých betonových pražců</t>
  </si>
  <si>
    <t xml:space="preserve"> O3/ Č32</t>
  </si>
  <si>
    <t xml:space="preserve"> O3/ Č33</t>
  </si>
  <si>
    <t xml:space="preserve"> O3/ Č34</t>
  </si>
  <si>
    <t>Hrubá balená do spodní vrstvy</t>
  </si>
  <si>
    <t>Balená do obrusné vrstvy</t>
  </si>
  <si>
    <t xml:space="preserve"> O3/ Č35</t>
  </si>
  <si>
    <t xml:space="preserve"> O4/ Č41</t>
  </si>
  <si>
    <t>BK32*1,64+0,4</t>
  </si>
  <si>
    <t xml:space="preserve"> O5/ Č51</t>
  </si>
  <si>
    <t xml:space="preserve"> O7/ Č61</t>
  </si>
  <si>
    <t>PPK</t>
  </si>
  <si>
    <t>Prostorová ploha koleje</t>
  </si>
  <si>
    <t>2,288</t>
  </si>
  <si>
    <t xml:space="preserve"> O9/ Č92</t>
  </si>
  <si>
    <t>SVK_S49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</si>
</sst>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3"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167" fontId="21"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theme" Target="theme/theme1.xml" /><Relationship Id="rId27" Type="http://schemas.openxmlformats.org/officeDocument/2006/relationships/calcChain" Target="calcChain.xml" /><Relationship Id="rId2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s="1" customFormat="1"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s="1" customFormat="1" ht="18.48"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34</v>
      </c>
      <c r="AL11" s="22"/>
      <c r="AM11" s="22"/>
      <c r="AN11" s="27" t="s">
        <v>35</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36</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37</v>
      </c>
      <c r="AO13" s="22"/>
      <c r="AP13" s="22"/>
      <c r="AQ13" s="22"/>
      <c r="AR13" s="20"/>
      <c r="BE13" s="31"/>
      <c r="BS13" s="17" t="s">
        <v>6</v>
      </c>
    </row>
    <row r="14">
      <c r="B14" s="21"/>
      <c r="C14" s="22"/>
      <c r="D14" s="22"/>
      <c r="E14" s="35" t="s">
        <v>37</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34</v>
      </c>
      <c r="AL14" s="22"/>
      <c r="AM14" s="22"/>
      <c r="AN14" s="35" t="s">
        <v>37</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38</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39</v>
      </c>
      <c r="AO16" s="22"/>
      <c r="AP16" s="22"/>
      <c r="AQ16" s="22"/>
      <c r="AR16" s="20"/>
      <c r="BE16" s="31"/>
      <c r="BS16" s="17" t="s">
        <v>4</v>
      </c>
    </row>
    <row r="17" s="1" customFormat="1" ht="18.48" customHeight="1">
      <c r="B17" s="21"/>
      <c r="C17" s="22"/>
      <c r="D17" s="22"/>
      <c r="E17" s="27" t="s">
        <v>40</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34</v>
      </c>
      <c r="AL17" s="22"/>
      <c r="AM17" s="22"/>
      <c r="AN17" s="27" t="s">
        <v>39</v>
      </c>
      <c r="AO17" s="22"/>
      <c r="AP17" s="22"/>
      <c r="AQ17" s="22"/>
      <c r="AR17" s="20"/>
      <c r="BE17" s="31"/>
      <c r="BS17" s="17" t="s">
        <v>41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39</v>
      </c>
      <c r="AO19" s="22"/>
      <c r="AP19" s="22"/>
      <c r="AQ19" s="22"/>
      <c r="AR19" s="20"/>
      <c r="BE19" s="31"/>
      <c r="BS19" s="17" t="s">
        <v>6</v>
      </c>
    </row>
    <row r="20" s="1" customFormat="1" ht="18.48" customHeight="1">
      <c r="B20" s="21"/>
      <c r="C20" s="22"/>
      <c r="D20" s="22"/>
      <c r="E20" s="27" t="s">
        <v>43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34</v>
      </c>
      <c r="AL20" s="22"/>
      <c r="AM20" s="22"/>
      <c r="AN20" s="27" t="s">
        <v>39</v>
      </c>
      <c r="AO20" s="22"/>
      <c r="AP20" s="22"/>
      <c r="AQ20" s="22"/>
      <c r="AR20" s="20"/>
      <c r="BE20" s="31"/>
      <c r="BS20" s="17" t="s">
        <v>41</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45</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46</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47</v>
      </c>
      <c r="M28" s="46"/>
      <c r="N28" s="46"/>
      <c r="O28" s="46"/>
      <c r="P28" s="46"/>
      <c r="Q28" s="41"/>
      <c r="R28" s="41"/>
      <c r="S28" s="41"/>
      <c r="T28" s="41"/>
      <c r="U28" s="41"/>
      <c r="V28" s="41"/>
      <c r="W28" s="46" t="s">
        <v>48</v>
      </c>
      <c r="X28" s="46"/>
      <c r="Y28" s="46"/>
      <c r="Z28" s="46"/>
      <c r="AA28" s="46"/>
      <c r="AB28" s="46"/>
      <c r="AC28" s="46"/>
      <c r="AD28" s="46"/>
      <c r="AE28" s="46"/>
      <c r="AF28" s="41"/>
      <c r="AG28" s="41"/>
      <c r="AH28" s="41"/>
      <c r="AI28" s="41"/>
      <c r="AJ28" s="41"/>
      <c r="AK28" s="46" t="s">
        <v>49</v>
      </c>
      <c r="AL28" s="46"/>
      <c r="AM28" s="46"/>
      <c r="AN28" s="46"/>
      <c r="AO28" s="46"/>
      <c r="AP28" s="41"/>
      <c r="AQ28" s="41"/>
      <c r="AR28" s="45"/>
      <c r="BE28" s="31"/>
    </row>
    <row r="29" hidden="1" s="3" customFormat="1" ht="14.4" customHeight="1">
      <c r="A29" s="3"/>
      <c r="B29" s="47"/>
      <c r="C29" s="48"/>
      <c r="D29" s="32" t="s">
        <v>50</v>
      </c>
      <c r="E29" s="48"/>
      <c r="F29" s="32" t="s">
        <v>51</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hidden="1" s="3" customFormat="1" ht="14.4" customHeight="1">
      <c r="A30" s="3"/>
      <c r="B30" s="47"/>
      <c r="C30" s="48"/>
      <c r="D30" s="48"/>
      <c r="E30" s="48"/>
      <c r="F30" s="32" t="s">
        <v>52</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s="3" customFormat="1" ht="14.4" customHeight="1">
      <c r="A31" s="3"/>
      <c r="B31" s="47"/>
      <c r="C31" s="48"/>
      <c r="D31" s="53" t="s">
        <v>50</v>
      </c>
      <c r="E31" s="48"/>
      <c r="F31" s="32" t="s">
        <v>53</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2" t="s">
        <v>54</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55</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4"/>
      <c r="D35" s="55" t="s">
        <v>56</v>
      </c>
      <c r="E35" s="56"/>
      <c r="F35" s="56"/>
      <c r="G35" s="56"/>
      <c r="H35" s="56"/>
      <c r="I35" s="56"/>
      <c r="J35" s="56"/>
      <c r="K35" s="56"/>
      <c r="L35" s="56"/>
      <c r="M35" s="56"/>
      <c r="N35" s="56"/>
      <c r="O35" s="56"/>
      <c r="P35" s="56"/>
      <c r="Q35" s="56"/>
      <c r="R35" s="56"/>
      <c r="S35" s="56"/>
      <c r="T35" s="57" t="s">
        <v>57</v>
      </c>
      <c r="U35" s="56"/>
      <c r="V35" s="56"/>
      <c r="W35" s="56"/>
      <c r="X35" s="58" t="s">
        <v>58</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5"/>
      <c r="BE37" s="39"/>
    </row>
    <row r="41" s="2" customFormat="1" ht="6.96" customHeight="1">
      <c r="A41" s="39"/>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5"/>
      <c r="BE41" s="39"/>
    </row>
    <row r="42" s="2" customFormat="1" ht="24.96" customHeight="1">
      <c r="A42" s="39"/>
      <c r="B42" s="40"/>
      <c r="C42" s="23" t="s">
        <v>59</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5"/>
      <c r="C44" s="32" t="s">
        <v>13</v>
      </c>
      <c r="D44" s="66"/>
      <c r="E44" s="66"/>
      <c r="F44" s="66"/>
      <c r="G44" s="66"/>
      <c r="H44" s="66"/>
      <c r="I44" s="66"/>
      <c r="J44" s="66"/>
      <c r="K44" s="66"/>
      <c r="L44" s="66" t="str">
        <f>K5</f>
        <v>65020011</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Výměna kolejnic v úseku Ústí n.L. západ - Kadaň Prunéřov, Ústí n.L. západ-Bílina atd. 2020</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2" t="s">
        <v>22</v>
      </c>
      <c r="D47" s="41"/>
      <c r="E47" s="41"/>
      <c r="F47" s="41"/>
      <c r="G47" s="41"/>
      <c r="H47" s="41"/>
      <c r="I47" s="41"/>
      <c r="J47" s="41"/>
      <c r="K47" s="41"/>
      <c r="L47" s="73" t="str">
        <f>IF(K8="","",K8)</f>
        <v>Obvod ST Most</v>
      </c>
      <c r="M47" s="41"/>
      <c r="N47" s="41"/>
      <c r="O47" s="41"/>
      <c r="P47" s="41"/>
      <c r="Q47" s="41"/>
      <c r="R47" s="41"/>
      <c r="S47" s="41"/>
      <c r="T47" s="41"/>
      <c r="U47" s="41"/>
      <c r="V47" s="41"/>
      <c r="W47" s="41"/>
      <c r="X47" s="41"/>
      <c r="Y47" s="41"/>
      <c r="Z47" s="41"/>
      <c r="AA47" s="41"/>
      <c r="AB47" s="41"/>
      <c r="AC47" s="41"/>
      <c r="AD47" s="41"/>
      <c r="AE47" s="41"/>
      <c r="AF47" s="41"/>
      <c r="AG47" s="41"/>
      <c r="AH47" s="41"/>
      <c r="AI47" s="32" t="s">
        <v>24</v>
      </c>
      <c r="AJ47" s="41"/>
      <c r="AK47" s="41"/>
      <c r="AL47" s="41"/>
      <c r="AM47" s="74" t="str">
        <f>IF(AN8= "","",AN8)</f>
        <v>31. 1. 2019</v>
      </c>
      <c r="AN47" s="74"/>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2" t="s">
        <v>30</v>
      </c>
      <c r="D49" s="41"/>
      <c r="E49" s="41"/>
      <c r="F49" s="41"/>
      <c r="G49" s="41"/>
      <c r="H49" s="41"/>
      <c r="I49" s="41"/>
      <c r="J49" s="41"/>
      <c r="K49" s="41"/>
      <c r="L49" s="66" t="str">
        <f>IF(E11= "","",E11)</f>
        <v>Správa železnic, OŘ UNL, ST Most</v>
      </c>
      <c r="M49" s="41"/>
      <c r="N49" s="41"/>
      <c r="O49" s="41"/>
      <c r="P49" s="41"/>
      <c r="Q49" s="41"/>
      <c r="R49" s="41"/>
      <c r="S49" s="41"/>
      <c r="T49" s="41"/>
      <c r="U49" s="41"/>
      <c r="V49" s="41"/>
      <c r="W49" s="41"/>
      <c r="X49" s="41"/>
      <c r="Y49" s="41"/>
      <c r="Z49" s="41"/>
      <c r="AA49" s="41"/>
      <c r="AB49" s="41"/>
      <c r="AC49" s="41"/>
      <c r="AD49" s="41"/>
      <c r="AE49" s="41"/>
      <c r="AF49" s="41"/>
      <c r="AG49" s="41"/>
      <c r="AH49" s="41"/>
      <c r="AI49" s="32" t="s">
        <v>38</v>
      </c>
      <c r="AJ49" s="41"/>
      <c r="AK49" s="41"/>
      <c r="AL49" s="41"/>
      <c r="AM49" s="75" t="str">
        <f>IF(E17="","",E17)</f>
        <v xml:space="preserve"> </v>
      </c>
      <c r="AN49" s="66"/>
      <c r="AO49" s="66"/>
      <c r="AP49" s="66"/>
      <c r="AQ49" s="41"/>
      <c r="AR49" s="45"/>
      <c r="AS49" s="76" t="s">
        <v>60</v>
      </c>
      <c r="AT49" s="77"/>
      <c r="AU49" s="78"/>
      <c r="AV49" s="78"/>
      <c r="AW49" s="78"/>
      <c r="AX49" s="78"/>
      <c r="AY49" s="78"/>
      <c r="AZ49" s="78"/>
      <c r="BA49" s="78"/>
      <c r="BB49" s="78"/>
      <c r="BC49" s="78"/>
      <c r="BD49" s="79"/>
      <c r="BE49" s="39"/>
    </row>
    <row r="50" s="2" customFormat="1" ht="40.05" customHeight="1">
      <c r="A50" s="39"/>
      <c r="B50" s="40"/>
      <c r="C50" s="32" t="s">
        <v>36</v>
      </c>
      <c r="D50" s="41"/>
      <c r="E50" s="41"/>
      <c r="F50" s="41"/>
      <c r="G50" s="41"/>
      <c r="H50" s="41"/>
      <c r="I50" s="41"/>
      <c r="J50" s="41"/>
      <c r="K50" s="41"/>
      <c r="L50" s="66"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2" t="s">
        <v>42</v>
      </c>
      <c r="AJ50" s="41"/>
      <c r="AK50" s="41"/>
      <c r="AL50" s="41"/>
      <c r="AM50" s="75" t="str">
        <f>IF(E20="","",E20)</f>
        <v>Ing. Horák Jiří, horak@szdc.cz, +420 602155923</v>
      </c>
      <c r="AN50" s="66"/>
      <c r="AO50" s="66"/>
      <c r="AP50" s="66"/>
      <c r="AQ50" s="41"/>
      <c r="AR50" s="45"/>
      <c r="AS50" s="80"/>
      <c r="AT50" s="81"/>
      <c r="AU50" s="82"/>
      <c r="AV50" s="82"/>
      <c r="AW50" s="82"/>
      <c r="AX50" s="82"/>
      <c r="AY50" s="82"/>
      <c r="AZ50" s="82"/>
      <c r="BA50" s="82"/>
      <c r="BB50" s="82"/>
      <c r="BC50" s="82"/>
      <c r="BD50" s="83"/>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4"/>
      <c r="AT51" s="85"/>
      <c r="AU51" s="86"/>
      <c r="AV51" s="86"/>
      <c r="AW51" s="86"/>
      <c r="AX51" s="86"/>
      <c r="AY51" s="86"/>
      <c r="AZ51" s="86"/>
      <c r="BA51" s="86"/>
      <c r="BB51" s="86"/>
      <c r="BC51" s="86"/>
      <c r="BD51" s="87"/>
      <c r="BE51" s="39"/>
    </row>
    <row r="52" s="2" customFormat="1" ht="29.28" customHeight="1">
      <c r="A52" s="39"/>
      <c r="B52" s="40"/>
      <c r="C52" s="88" t="s">
        <v>61</v>
      </c>
      <c r="D52" s="89"/>
      <c r="E52" s="89"/>
      <c r="F52" s="89"/>
      <c r="G52" s="89"/>
      <c r="H52" s="90"/>
      <c r="I52" s="91" t="s">
        <v>62</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63</v>
      </c>
      <c r="AH52" s="89"/>
      <c r="AI52" s="89"/>
      <c r="AJ52" s="89"/>
      <c r="AK52" s="89"/>
      <c r="AL52" s="89"/>
      <c r="AM52" s="89"/>
      <c r="AN52" s="91" t="s">
        <v>64</v>
      </c>
      <c r="AO52" s="89"/>
      <c r="AP52" s="89"/>
      <c r="AQ52" s="93" t="s">
        <v>65</v>
      </c>
      <c r="AR52" s="45"/>
      <c r="AS52" s="94" t="s">
        <v>66</v>
      </c>
      <c r="AT52" s="95" t="s">
        <v>67</v>
      </c>
      <c r="AU52" s="95" t="s">
        <v>68</v>
      </c>
      <c r="AV52" s="95" t="s">
        <v>69</v>
      </c>
      <c r="AW52" s="95" t="s">
        <v>70</v>
      </c>
      <c r="AX52" s="95" t="s">
        <v>71</v>
      </c>
      <c r="AY52" s="95" t="s">
        <v>72</v>
      </c>
      <c r="AZ52" s="95" t="s">
        <v>73</v>
      </c>
      <c r="BA52" s="95" t="s">
        <v>74</v>
      </c>
      <c r="BB52" s="95" t="s">
        <v>75</v>
      </c>
      <c r="BC52" s="95" t="s">
        <v>76</v>
      </c>
      <c r="BD52" s="96" t="s">
        <v>77</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7"/>
      <c r="AT53" s="98"/>
      <c r="AU53" s="98"/>
      <c r="AV53" s="98"/>
      <c r="AW53" s="98"/>
      <c r="AX53" s="98"/>
      <c r="AY53" s="98"/>
      <c r="AZ53" s="98"/>
      <c r="BA53" s="98"/>
      <c r="BB53" s="98"/>
      <c r="BC53" s="98"/>
      <c r="BD53" s="99"/>
      <c r="BE53" s="39"/>
    </row>
    <row r="54" s="6" customFormat="1" ht="32.4" customHeight="1">
      <c r="A54" s="6"/>
      <c r="B54" s="100"/>
      <c r="C54" s="101" t="s">
        <v>78</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ROUND(AG55+AG59+AG65+AG71+AG73+AG75+AG80+AG82,2)</f>
        <v>0</v>
      </c>
      <c r="AH54" s="103"/>
      <c r="AI54" s="103"/>
      <c r="AJ54" s="103"/>
      <c r="AK54" s="103"/>
      <c r="AL54" s="103"/>
      <c r="AM54" s="103"/>
      <c r="AN54" s="104">
        <f>SUM(AG54,AT54)</f>
        <v>0</v>
      </c>
      <c r="AO54" s="104"/>
      <c r="AP54" s="104"/>
      <c r="AQ54" s="105" t="s">
        <v>39</v>
      </c>
      <c r="AR54" s="106"/>
      <c r="AS54" s="107">
        <f>ROUND(AS55+AS59+AS65+AS71+AS73+AS75+AS80+AS82,2)</f>
        <v>0</v>
      </c>
      <c r="AT54" s="108">
        <f>ROUND(SUM(AV54:AW54),2)</f>
        <v>0</v>
      </c>
      <c r="AU54" s="109">
        <f>ROUND(AU55+AU59+AU65+AU71+AU73+AU75+AU80+AU82,5)</f>
        <v>0</v>
      </c>
      <c r="AV54" s="108">
        <f>ROUND(AZ54*L29,2)</f>
        <v>0</v>
      </c>
      <c r="AW54" s="108">
        <f>ROUND(BA54*L30,2)</f>
        <v>0</v>
      </c>
      <c r="AX54" s="108">
        <f>ROUND(BB54*L29,2)</f>
        <v>0</v>
      </c>
      <c r="AY54" s="108">
        <f>ROUND(BC54*L30,2)</f>
        <v>0</v>
      </c>
      <c r="AZ54" s="108">
        <f>ROUND(AZ55+AZ59+AZ65+AZ71+AZ73+AZ75+AZ80+AZ82,2)</f>
        <v>0</v>
      </c>
      <c r="BA54" s="108">
        <f>ROUND(BA55+BA59+BA65+BA71+BA73+BA75+BA80+BA82,2)</f>
        <v>0</v>
      </c>
      <c r="BB54" s="108">
        <f>ROUND(BB55+BB59+BB65+BB71+BB73+BB75+BB80+BB82,2)</f>
        <v>0</v>
      </c>
      <c r="BC54" s="108">
        <f>ROUND(BC55+BC59+BC65+BC71+BC73+BC75+BC80+BC82,2)</f>
        <v>0</v>
      </c>
      <c r="BD54" s="110">
        <f>ROUND(BD55+BD59+BD65+BD71+BD73+BD75+BD80+BD82,2)</f>
        <v>0</v>
      </c>
      <c r="BE54" s="6"/>
      <c r="BS54" s="111" t="s">
        <v>79</v>
      </c>
      <c r="BT54" s="111" t="s">
        <v>80</v>
      </c>
      <c r="BU54" s="112" t="s">
        <v>81</v>
      </c>
      <c r="BV54" s="111" t="s">
        <v>82</v>
      </c>
      <c r="BW54" s="111" t="s">
        <v>5</v>
      </c>
      <c r="BX54" s="111" t="s">
        <v>83</v>
      </c>
      <c r="CL54" s="111" t="s">
        <v>19</v>
      </c>
    </row>
    <row r="55" s="7" customFormat="1" ht="16.5" customHeight="1">
      <c r="A55" s="7"/>
      <c r="B55" s="113"/>
      <c r="C55" s="114"/>
      <c r="D55" s="115" t="s">
        <v>84</v>
      </c>
      <c r="E55" s="115"/>
      <c r="F55" s="115"/>
      <c r="G55" s="115"/>
      <c r="H55" s="115"/>
      <c r="I55" s="116"/>
      <c r="J55" s="115" t="s">
        <v>85</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ROUND(SUM(AG56:AG58),2)</f>
        <v>0</v>
      </c>
      <c r="AH55" s="116"/>
      <c r="AI55" s="116"/>
      <c r="AJ55" s="116"/>
      <c r="AK55" s="116"/>
      <c r="AL55" s="116"/>
      <c r="AM55" s="116"/>
      <c r="AN55" s="118">
        <f>SUM(AG55,AT55)</f>
        <v>0</v>
      </c>
      <c r="AO55" s="116"/>
      <c r="AP55" s="116"/>
      <c r="AQ55" s="119" t="s">
        <v>86</v>
      </c>
      <c r="AR55" s="120"/>
      <c r="AS55" s="121">
        <f>ROUND(SUM(AS56:AS58),2)</f>
        <v>0</v>
      </c>
      <c r="AT55" s="122">
        <f>ROUND(SUM(AV55:AW55),2)</f>
        <v>0</v>
      </c>
      <c r="AU55" s="123">
        <f>ROUND(SUM(AU56:AU58),5)</f>
        <v>0</v>
      </c>
      <c r="AV55" s="122">
        <f>ROUND(AZ55*L29,2)</f>
        <v>0</v>
      </c>
      <c r="AW55" s="122">
        <f>ROUND(BA55*L30,2)</f>
        <v>0</v>
      </c>
      <c r="AX55" s="122">
        <f>ROUND(BB55*L29,2)</f>
        <v>0</v>
      </c>
      <c r="AY55" s="122">
        <f>ROUND(BC55*L30,2)</f>
        <v>0</v>
      </c>
      <c r="AZ55" s="122">
        <f>ROUND(SUM(AZ56:AZ58),2)</f>
        <v>0</v>
      </c>
      <c r="BA55" s="122">
        <f>ROUND(SUM(BA56:BA58),2)</f>
        <v>0</v>
      </c>
      <c r="BB55" s="122">
        <f>ROUND(SUM(BB56:BB58),2)</f>
        <v>0</v>
      </c>
      <c r="BC55" s="122">
        <f>ROUND(SUM(BC56:BC58),2)</f>
        <v>0</v>
      </c>
      <c r="BD55" s="124">
        <f>ROUND(SUM(BD56:BD58),2)</f>
        <v>0</v>
      </c>
      <c r="BE55" s="7"/>
      <c r="BS55" s="125" t="s">
        <v>79</v>
      </c>
      <c r="BT55" s="125" t="s">
        <v>87</v>
      </c>
      <c r="BU55" s="125" t="s">
        <v>81</v>
      </c>
      <c r="BV55" s="125" t="s">
        <v>82</v>
      </c>
      <c r="BW55" s="125" t="s">
        <v>88</v>
      </c>
      <c r="BX55" s="125" t="s">
        <v>5</v>
      </c>
      <c r="CL55" s="125" t="s">
        <v>39</v>
      </c>
      <c r="CM55" s="125" t="s">
        <v>89</v>
      </c>
    </row>
    <row r="56" s="4" customFormat="1" ht="16.5" customHeight="1">
      <c r="A56" s="126" t="s">
        <v>90</v>
      </c>
      <c r="B56" s="65"/>
      <c r="C56" s="127"/>
      <c r="D56" s="127"/>
      <c r="E56" s="128" t="s">
        <v>91</v>
      </c>
      <c r="F56" s="128"/>
      <c r="G56" s="128"/>
      <c r="H56" s="128"/>
      <c r="I56" s="128"/>
      <c r="J56" s="127"/>
      <c r="K56" s="128" t="s">
        <v>92</v>
      </c>
      <c r="L56" s="128"/>
      <c r="M56" s="128"/>
      <c r="N56" s="128"/>
      <c r="O56" s="128"/>
      <c r="P56" s="128"/>
      <c r="Q56" s="128"/>
      <c r="R56" s="128"/>
      <c r="S56" s="128"/>
      <c r="T56" s="128"/>
      <c r="U56" s="128"/>
      <c r="V56" s="128"/>
      <c r="W56" s="128"/>
      <c r="X56" s="128"/>
      <c r="Y56" s="128"/>
      <c r="Z56" s="128"/>
      <c r="AA56" s="128"/>
      <c r="AB56" s="128"/>
      <c r="AC56" s="128"/>
      <c r="AD56" s="128"/>
      <c r="AE56" s="128"/>
      <c r="AF56" s="128"/>
      <c r="AG56" s="129">
        <f>'Č11 - Č.Zlatníky-Most, 2.TK'!J32</f>
        <v>0</v>
      </c>
      <c r="AH56" s="127"/>
      <c r="AI56" s="127"/>
      <c r="AJ56" s="127"/>
      <c r="AK56" s="127"/>
      <c r="AL56" s="127"/>
      <c r="AM56" s="127"/>
      <c r="AN56" s="129">
        <f>SUM(AG56,AT56)</f>
        <v>0</v>
      </c>
      <c r="AO56" s="127"/>
      <c r="AP56" s="127"/>
      <c r="AQ56" s="130" t="s">
        <v>93</v>
      </c>
      <c r="AR56" s="67"/>
      <c r="AS56" s="131">
        <v>0</v>
      </c>
      <c r="AT56" s="132">
        <f>ROUND(SUM(AV56:AW56),2)</f>
        <v>0</v>
      </c>
      <c r="AU56" s="133">
        <f>'Č11 - Č.Zlatníky-Most, 2.TK'!P89</f>
        <v>0</v>
      </c>
      <c r="AV56" s="132">
        <f>'Č11 - Č.Zlatníky-Most, 2.TK'!J35</f>
        <v>0</v>
      </c>
      <c r="AW56" s="132">
        <f>'Č11 - Č.Zlatníky-Most, 2.TK'!J36</f>
        <v>0</v>
      </c>
      <c r="AX56" s="132">
        <f>'Č11 - Č.Zlatníky-Most, 2.TK'!J37</f>
        <v>0</v>
      </c>
      <c r="AY56" s="132">
        <f>'Č11 - Č.Zlatníky-Most, 2.TK'!J38</f>
        <v>0</v>
      </c>
      <c r="AZ56" s="132">
        <f>'Č11 - Č.Zlatníky-Most, 2.TK'!F35</f>
        <v>0</v>
      </c>
      <c r="BA56" s="132">
        <f>'Č11 - Č.Zlatníky-Most, 2.TK'!F36</f>
        <v>0</v>
      </c>
      <c r="BB56" s="132">
        <f>'Č11 - Č.Zlatníky-Most, 2.TK'!F37</f>
        <v>0</v>
      </c>
      <c r="BC56" s="132">
        <f>'Č11 - Č.Zlatníky-Most, 2.TK'!F38</f>
        <v>0</v>
      </c>
      <c r="BD56" s="134">
        <f>'Č11 - Č.Zlatníky-Most, 2.TK'!F39</f>
        <v>0</v>
      </c>
      <c r="BE56" s="4"/>
      <c r="BT56" s="135" t="s">
        <v>89</v>
      </c>
      <c r="BV56" s="135" t="s">
        <v>82</v>
      </c>
      <c r="BW56" s="135" t="s">
        <v>94</v>
      </c>
      <c r="BX56" s="135" t="s">
        <v>88</v>
      </c>
      <c r="CL56" s="135" t="s">
        <v>39</v>
      </c>
    </row>
    <row r="57" s="4" customFormat="1" ht="16.5" customHeight="1">
      <c r="A57" s="126" t="s">
        <v>90</v>
      </c>
      <c r="B57" s="65"/>
      <c r="C57" s="127"/>
      <c r="D57" s="127"/>
      <c r="E57" s="128" t="s">
        <v>95</v>
      </c>
      <c r="F57" s="128"/>
      <c r="G57" s="128"/>
      <c r="H57" s="128"/>
      <c r="I57" s="128"/>
      <c r="J57" s="127"/>
      <c r="K57" s="128" t="s">
        <v>96</v>
      </c>
      <c r="L57" s="128"/>
      <c r="M57" s="128"/>
      <c r="N57" s="128"/>
      <c r="O57" s="128"/>
      <c r="P57" s="128"/>
      <c r="Q57" s="128"/>
      <c r="R57" s="128"/>
      <c r="S57" s="128"/>
      <c r="T57" s="128"/>
      <c r="U57" s="128"/>
      <c r="V57" s="128"/>
      <c r="W57" s="128"/>
      <c r="X57" s="128"/>
      <c r="Y57" s="128"/>
      <c r="Z57" s="128"/>
      <c r="AA57" s="128"/>
      <c r="AB57" s="128"/>
      <c r="AC57" s="128"/>
      <c r="AD57" s="128"/>
      <c r="AE57" s="128"/>
      <c r="AF57" s="128"/>
      <c r="AG57" s="129">
        <f>'Č12 - žst.Most n.n. kol.č...'!J32</f>
        <v>0</v>
      </c>
      <c r="AH57" s="127"/>
      <c r="AI57" s="127"/>
      <c r="AJ57" s="127"/>
      <c r="AK57" s="127"/>
      <c r="AL57" s="127"/>
      <c r="AM57" s="127"/>
      <c r="AN57" s="129">
        <f>SUM(AG57,AT57)</f>
        <v>0</v>
      </c>
      <c r="AO57" s="127"/>
      <c r="AP57" s="127"/>
      <c r="AQ57" s="130" t="s">
        <v>93</v>
      </c>
      <c r="AR57" s="67"/>
      <c r="AS57" s="131">
        <v>0</v>
      </c>
      <c r="AT57" s="132">
        <f>ROUND(SUM(AV57:AW57),2)</f>
        <v>0</v>
      </c>
      <c r="AU57" s="133">
        <f>'Č12 - žst.Most n.n. kol.č...'!P89</f>
        <v>0</v>
      </c>
      <c r="AV57" s="132">
        <f>'Č12 - žst.Most n.n. kol.č...'!J35</f>
        <v>0</v>
      </c>
      <c r="AW57" s="132">
        <f>'Č12 - žst.Most n.n. kol.č...'!J36</f>
        <v>0</v>
      </c>
      <c r="AX57" s="132">
        <f>'Č12 - žst.Most n.n. kol.č...'!J37</f>
        <v>0</v>
      </c>
      <c r="AY57" s="132">
        <f>'Č12 - žst.Most n.n. kol.č...'!J38</f>
        <v>0</v>
      </c>
      <c r="AZ57" s="132">
        <f>'Č12 - žst.Most n.n. kol.č...'!F35</f>
        <v>0</v>
      </c>
      <c r="BA57" s="132">
        <f>'Č12 - žst.Most n.n. kol.č...'!F36</f>
        <v>0</v>
      </c>
      <c r="BB57" s="132">
        <f>'Č12 - žst.Most n.n. kol.č...'!F37</f>
        <v>0</v>
      </c>
      <c r="BC57" s="132">
        <f>'Č12 - žst.Most n.n. kol.č...'!F38</f>
        <v>0</v>
      </c>
      <c r="BD57" s="134">
        <f>'Č12 - žst.Most n.n. kol.č...'!F39</f>
        <v>0</v>
      </c>
      <c r="BE57" s="4"/>
      <c r="BT57" s="135" t="s">
        <v>89</v>
      </c>
      <c r="BV57" s="135" t="s">
        <v>82</v>
      </c>
      <c r="BW57" s="135" t="s">
        <v>97</v>
      </c>
      <c r="BX57" s="135" t="s">
        <v>88</v>
      </c>
      <c r="CL57" s="135" t="s">
        <v>98</v>
      </c>
    </row>
    <row r="58" s="4" customFormat="1" ht="23.25" customHeight="1">
      <c r="A58" s="126" t="s">
        <v>90</v>
      </c>
      <c r="B58" s="65"/>
      <c r="C58" s="127"/>
      <c r="D58" s="127"/>
      <c r="E58" s="128" t="s">
        <v>99</v>
      </c>
      <c r="F58" s="128"/>
      <c r="G58" s="128"/>
      <c r="H58" s="128"/>
      <c r="I58" s="128"/>
      <c r="J58" s="127"/>
      <c r="K58" s="128" t="s">
        <v>100</v>
      </c>
      <c r="L58" s="128"/>
      <c r="M58" s="128"/>
      <c r="N58" s="128"/>
      <c r="O58" s="128"/>
      <c r="P58" s="128"/>
      <c r="Q58" s="128"/>
      <c r="R58" s="128"/>
      <c r="S58" s="128"/>
      <c r="T58" s="128"/>
      <c r="U58" s="128"/>
      <c r="V58" s="128"/>
      <c r="W58" s="128"/>
      <c r="X58" s="128"/>
      <c r="Y58" s="128"/>
      <c r="Z58" s="128"/>
      <c r="AA58" s="128"/>
      <c r="AB58" s="128"/>
      <c r="AC58" s="128"/>
      <c r="AD58" s="128"/>
      <c r="AE58" s="128"/>
      <c r="AF58" s="128"/>
      <c r="AG58" s="129">
        <f>'Č13 - žst.Most n.n._kol.č...'!J32</f>
        <v>0</v>
      </c>
      <c r="AH58" s="127"/>
      <c r="AI58" s="127"/>
      <c r="AJ58" s="127"/>
      <c r="AK58" s="127"/>
      <c r="AL58" s="127"/>
      <c r="AM58" s="127"/>
      <c r="AN58" s="129">
        <f>SUM(AG58,AT58)</f>
        <v>0</v>
      </c>
      <c r="AO58" s="127"/>
      <c r="AP58" s="127"/>
      <c r="AQ58" s="130" t="s">
        <v>93</v>
      </c>
      <c r="AR58" s="67"/>
      <c r="AS58" s="131">
        <v>0</v>
      </c>
      <c r="AT58" s="132">
        <f>ROUND(SUM(AV58:AW58),2)</f>
        <v>0</v>
      </c>
      <c r="AU58" s="133">
        <f>'Č13 - žst.Most n.n._kol.č...'!P89</f>
        <v>0</v>
      </c>
      <c r="AV58" s="132">
        <f>'Č13 - žst.Most n.n._kol.č...'!J35</f>
        <v>0</v>
      </c>
      <c r="AW58" s="132">
        <f>'Č13 - žst.Most n.n._kol.č...'!J36</f>
        <v>0</v>
      </c>
      <c r="AX58" s="132">
        <f>'Č13 - žst.Most n.n._kol.č...'!J37</f>
        <v>0</v>
      </c>
      <c r="AY58" s="132">
        <f>'Č13 - žst.Most n.n._kol.č...'!J38</f>
        <v>0</v>
      </c>
      <c r="AZ58" s="132">
        <f>'Č13 - žst.Most n.n._kol.č...'!F35</f>
        <v>0</v>
      </c>
      <c r="BA58" s="132">
        <f>'Č13 - žst.Most n.n._kol.č...'!F36</f>
        <v>0</v>
      </c>
      <c r="BB58" s="132">
        <f>'Č13 - žst.Most n.n._kol.č...'!F37</f>
        <v>0</v>
      </c>
      <c r="BC58" s="132">
        <f>'Č13 - žst.Most n.n._kol.č...'!F38</f>
        <v>0</v>
      </c>
      <c r="BD58" s="134">
        <f>'Č13 - žst.Most n.n._kol.č...'!F39</f>
        <v>0</v>
      </c>
      <c r="BE58" s="4"/>
      <c r="BT58" s="135" t="s">
        <v>89</v>
      </c>
      <c r="BV58" s="135" t="s">
        <v>82</v>
      </c>
      <c r="BW58" s="135" t="s">
        <v>101</v>
      </c>
      <c r="BX58" s="135" t="s">
        <v>88</v>
      </c>
      <c r="CL58" s="135" t="s">
        <v>98</v>
      </c>
    </row>
    <row r="59" s="7" customFormat="1" ht="16.5" customHeight="1">
      <c r="A59" s="7"/>
      <c r="B59" s="113"/>
      <c r="C59" s="114"/>
      <c r="D59" s="115" t="s">
        <v>102</v>
      </c>
      <c r="E59" s="115"/>
      <c r="F59" s="115"/>
      <c r="G59" s="115"/>
      <c r="H59" s="115"/>
      <c r="I59" s="116"/>
      <c r="J59" s="115" t="s">
        <v>103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ROUND(SUM(AG60:AG64),2)</f>
        <v>0</v>
      </c>
      <c r="AH59" s="116"/>
      <c r="AI59" s="116"/>
      <c r="AJ59" s="116"/>
      <c r="AK59" s="116"/>
      <c r="AL59" s="116"/>
      <c r="AM59" s="116"/>
      <c r="AN59" s="118">
        <f>SUM(AG59,AT59)</f>
        <v>0</v>
      </c>
      <c r="AO59" s="116"/>
      <c r="AP59" s="116"/>
      <c r="AQ59" s="119" t="s">
        <v>86</v>
      </c>
      <c r="AR59" s="120"/>
      <c r="AS59" s="121">
        <f>ROUND(SUM(AS60:AS64),2)</f>
        <v>0</v>
      </c>
      <c r="AT59" s="122">
        <f>ROUND(SUM(AV59:AW59),2)</f>
        <v>0</v>
      </c>
      <c r="AU59" s="123">
        <f>ROUND(SUM(AU60:AU64),5)</f>
        <v>0</v>
      </c>
      <c r="AV59" s="122">
        <f>ROUND(AZ59*L29,2)</f>
        <v>0</v>
      </c>
      <c r="AW59" s="122">
        <f>ROUND(BA59*L30,2)</f>
        <v>0</v>
      </c>
      <c r="AX59" s="122">
        <f>ROUND(BB59*L29,2)</f>
        <v>0</v>
      </c>
      <c r="AY59" s="122">
        <f>ROUND(BC59*L30,2)</f>
        <v>0</v>
      </c>
      <c r="AZ59" s="122">
        <f>ROUND(SUM(AZ60:AZ64),2)</f>
        <v>0</v>
      </c>
      <c r="BA59" s="122">
        <f>ROUND(SUM(BA60:BA64),2)</f>
        <v>0</v>
      </c>
      <c r="BB59" s="122">
        <f>ROUND(SUM(BB60:BB64),2)</f>
        <v>0</v>
      </c>
      <c r="BC59" s="122">
        <f>ROUND(SUM(BC60:BC64),2)</f>
        <v>0</v>
      </c>
      <c r="BD59" s="124">
        <f>ROUND(SUM(BD60:BD64),2)</f>
        <v>0</v>
      </c>
      <c r="BE59" s="7"/>
      <c r="BS59" s="125" t="s">
        <v>79</v>
      </c>
      <c r="BT59" s="125" t="s">
        <v>87</v>
      </c>
      <c r="BU59" s="125" t="s">
        <v>81</v>
      </c>
      <c r="BV59" s="125" t="s">
        <v>82</v>
      </c>
      <c r="BW59" s="125" t="s">
        <v>104</v>
      </c>
      <c r="BX59" s="125" t="s">
        <v>5</v>
      </c>
      <c r="CL59" s="125" t="s">
        <v>98</v>
      </c>
      <c r="CM59" s="125" t="s">
        <v>89</v>
      </c>
    </row>
    <row r="60" s="4" customFormat="1" ht="16.5" customHeight="1">
      <c r="A60" s="126" t="s">
        <v>90</v>
      </c>
      <c r="B60" s="65"/>
      <c r="C60" s="127"/>
      <c r="D60" s="127"/>
      <c r="E60" s="128" t="s">
        <v>105</v>
      </c>
      <c r="F60" s="128"/>
      <c r="G60" s="128"/>
      <c r="H60" s="128"/>
      <c r="I60" s="128"/>
      <c r="J60" s="127"/>
      <c r="K60" s="128" t="s">
        <v>106</v>
      </c>
      <c r="L60" s="128"/>
      <c r="M60" s="128"/>
      <c r="N60" s="128"/>
      <c r="O60" s="128"/>
      <c r="P60" s="128"/>
      <c r="Q60" s="128"/>
      <c r="R60" s="128"/>
      <c r="S60" s="128"/>
      <c r="T60" s="128"/>
      <c r="U60" s="128"/>
      <c r="V60" s="128"/>
      <c r="W60" s="128"/>
      <c r="X60" s="128"/>
      <c r="Y60" s="128"/>
      <c r="Z60" s="128"/>
      <c r="AA60" s="128"/>
      <c r="AB60" s="128"/>
      <c r="AC60" s="128"/>
      <c r="AD60" s="128"/>
      <c r="AE60" s="128"/>
      <c r="AF60" s="128"/>
      <c r="AG60" s="129">
        <f>'Č21 - 1.TK Řehlovice - Tr...'!J32</f>
        <v>0</v>
      </c>
      <c r="AH60" s="127"/>
      <c r="AI60" s="127"/>
      <c r="AJ60" s="127"/>
      <c r="AK60" s="127"/>
      <c r="AL60" s="127"/>
      <c r="AM60" s="127"/>
      <c r="AN60" s="129">
        <f>SUM(AG60,AT60)</f>
        <v>0</v>
      </c>
      <c r="AO60" s="127"/>
      <c r="AP60" s="127"/>
      <c r="AQ60" s="130" t="s">
        <v>93</v>
      </c>
      <c r="AR60" s="67"/>
      <c r="AS60" s="131">
        <v>0</v>
      </c>
      <c r="AT60" s="132">
        <f>ROUND(SUM(AV60:AW60),2)</f>
        <v>0</v>
      </c>
      <c r="AU60" s="133">
        <f>'Č21 - 1.TK Řehlovice - Tr...'!P89</f>
        <v>0</v>
      </c>
      <c r="AV60" s="132">
        <f>'Č21 - 1.TK Řehlovice - Tr...'!J35</f>
        <v>0</v>
      </c>
      <c r="AW60" s="132">
        <f>'Č21 - 1.TK Řehlovice - Tr...'!J36</f>
        <v>0</v>
      </c>
      <c r="AX60" s="132">
        <f>'Č21 - 1.TK Řehlovice - Tr...'!J37</f>
        <v>0</v>
      </c>
      <c r="AY60" s="132">
        <f>'Č21 - 1.TK Řehlovice - Tr...'!J38</f>
        <v>0</v>
      </c>
      <c r="AZ60" s="132">
        <f>'Č21 - 1.TK Řehlovice - Tr...'!F35</f>
        <v>0</v>
      </c>
      <c r="BA60" s="132">
        <f>'Č21 - 1.TK Řehlovice - Tr...'!F36</f>
        <v>0</v>
      </c>
      <c r="BB60" s="132">
        <f>'Č21 - 1.TK Řehlovice - Tr...'!F37</f>
        <v>0</v>
      </c>
      <c r="BC60" s="132">
        <f>'Č21 - 1.TK Řehlovice - Tr...'!F38</f>
        <v>0</v>
      </c>
      <c r="BD60" s="134">
        <f>'Č21 - 1.TK Řehlovice - Tr...'!F39</f>
        <v>0</v>
      </c>
      <c r="BE60" s="4"/>
      <c r="BT60" s="135" t="s">
        <v>89</v>
      </c>
      <c r="BV60" s="135" t="s">
        <v>82</v>
      </c>
      <c r="BW60" s="135" t="s">
        <v>107</v>
      </c>
      <c r="BX60" s="135" t="s">
        <v>104</v>
      </c>
      <c r="CL60" s="135" t="s">
        <v>98</v>
      </c>
    </row>
    <row r="61" s="4" customFormat="1" ht="16.5" customHeight="1">
      <c r="A61" s="126" t="s">
        <v>90</v>
      </c>
      <c r="B61" s="65"/>
      <c r="C61" s="127"/>
      <c r="D61" s="127"/>
      <c r="E61" s="128" t="s">
        <v>108</v>
      </c>
      <c r="F61" s="128"/>
      <c r="G61" s="128"/>
      <c r="H61" s="128"/>
      <c r="I61" s="128"/>
      <c r="J61" s="127"/>
      <c r="K61" s="128" t="s">
        <v>109</v>
      </c>
      <c r="L61" s="128"/>
      <c r="M61" s="128"/>
      <c r="N61" s="128"/>
      <c r="O61" s="128"/>
      <c r="P61" s="128"/>
      <c r="Q61" s="128"/>
      <c r="R61" s="128"/>
      <c r="S61" s="128"/>
      <c r="T61" s="128"/>
      <c r="U61" s="128"/>
      <c r="V61" s="128"/>
      <c r="W61" s="128"/>
      <c r="X61" s="128"/>
      <c r="Y61" s="128"/>
      <c r="Z61" s="128"/>
      <c r="AA61" s="128"/>
      <c r="AB61" s="128"/>
      <c r="AC61" s="128"/>
      <c r="AD61" s="128"/>
      <c r="AE61" s="128"/>
      <c r="AF61" s="128"/>
      <c r="AG61" s="129">
        <f>'Č22 - 1.TK Úpořiny - Řehl...'!J32</f>
        <v>0</v>
      </c>
      <c r="AH61" s="127"/>
      <c r="AI61" s="127"/>
      <c r="AJ61" s="127"/>
      <c r="AK61" s="127"/>
      <c r="AL61" s="127"/>
      <c r="AM61" s="127"/>
      <c r="AN61" s="129">
        <f>SUM(AG61,AT61)</f>
        <v>0</v>
      </c>
      <c r="AO61" s="127"/>
      <c r="AP61" s="127"/>
      <c r="AQ61" s="130" t="s">
        <v>93</v>
      </c>
      <c r="AR61" s="67"/>
      <c r="AS61" s="131">
        <v>0</v>
      </c>
      <c r="AT61" s="132">
        <f>ROUND(SUM(AV61:AW61),2)</f>
        <v>0</v>
      </c>
      <c r="AU61" s="133">
        <f>'Č22 - 1.TK Úpořiny - Řehl...'!P88</f>
        <v>0</v>
      </c>
      <c r="AV61" s="132">
        <f>'Č22 - 1.TK Úpořiny - Řehl...'!J35</f>
        <v>0</v>
      </c>
      <c r="AW61" s="132">
        <f>'Č22 - 1.TK Úpořiny - Řehl...'!J36</f>
        <v>0</v>
      </c>
      <c r="AX61" s="132">
        <f>'Č22 - 1.TK Úpořiny - Řehl...'!J37</f>
        <v>0</v>
      </c>
      <c r="AY61" s="132">
        <f>'Č22 - 1.TK Úpořiny - Řehl...'!J38</f>
        <v>0</v>
      </c>
      <c r="AZ61" s="132">
        <f>'Č22 - 1.TK Úpořiny - Řehl...'!F35</f>
        <v>0</v>
      </c>
      <c r="BA61" s="132">
        <f>'Č22 - 1.TK Úpořiny - Řehl...'!F36</f>
        <v>0</v>
      </c>
      <c r="BB61" s="132">
        <f>'Č22 - 1.TK Úpořiny - Řehl...'!F37</f>
        <v>0</v>
      </c>
      <c r="BC61" s="132">
        <f>'Č22 - 1.TK Úpořiny - Řehl...'!F38</f>
        <v>0</v>
      </c>
      <c r="BD61" s="134">
        <f>'Č22 - 1.TK Úpořiny - Řehl...'!F39</f>
        <v>0</v>
      </c>
      <c r="BE61" s="4"/>
      <c r="BT61" s="135" t="s">
        <v>89</v>
      </c>
      <c r="BV61" s="135" t="s">
        <v>82</v>
      </c>
      <c r="BW61" s="135" t="s">
        <v>110</v>
      </c>
      <c r="BX61" s="135" t="s">
        <v>104</v>
      </c>
      <c r="CL61" s="135" t="s">
        <v>98</v>
      </c>
    </row>
    <row r="62" s="4" customFormat="1" ht="16.5" customHeight="1">
      <c r="A62" s="126" t="s">
        <v>90</v>
      </c>
      <c r="B62" s="65"/>
      <c r="C62" s="127"/>
      <c r="D62" s="127"/>
      <c r="E62" s="128" t="s">
        <v>111</v>
      </c>
      <c r="F62" s="128"/>
      <c r="G62" s="128"/>
      <c r="H62" s="128"/>
      <c r="I62" s="128"/>
      <c r="J62" s="127"/>
      <c r="K62" s="128" t="s">
        <v>112</v>
      </c>
      <c r="L62" s="128"/>
      <c r="M62" s="128"/>
      <c r="N62" s="128"/>
      <c r="O62" s="128"/>
      <c r="P62" s="128"/>
      <c r="Q62" s="128"/>
      <c r="R62" s="128"/>
      <c r="S62" s="128"/>
      <c r="T62" s="128"/>
      <c r="U62" s="128"/>
      <c r="V62" s="128"/>
      <c r="W62" s="128"/>
      <c r="X62" s="128"/>
      <c r="Y62" s="128"/>
      <c r="Z62" s="128"/>
      <c r="AA62" s="128"/>
      <c r="AB62" s="128"/>
      <c r="AC62" s="128"/>
      <c r="AD62" s="128"/>
      <c r="AE62" s="128"/>
      <c r="AF62" s="128"/>
      <c r="AG62" s="129">
        <f>'Č23 - 2.TK Trmice – Řehlo...'!J32</f>
        <v>0</v>
      </c>
      <c r="AH62" s="127"/>
      <c r="AI62" s="127"/>
      <c r="AJ62" s="127"/>
      <c r="AK62" s="127"/>
      <c r="AL62" s="127"/>
      <c r="AM62" s="127"/>
      <c r="AN62" s="129">
        <f>SUM(AG62,AT62)</f>
        <v>0</v>
      </c>
      <c r="AO62" s="127"/>
      <c r="AP62" s="127"/>
      <c r="AQ62" s="130" t="s">
        <v>93</v>
      </c>
      <c r="AR62" s="67"/>
      <c r="AS62" s="131">
        <v>0</v>
      </c>
      <c r="AT62" s="132">
        <f>ROUND(SUM(AV62:AW62),2)</f>
        <v>0</v>
      </c>
      <c r="AU62" s="133">
        <f>'Č23 - 2.TK Trmice – Řehlo...'!P89</f>
        <v>0</v>
      </c>
      <c r="AV62" s="132">
        <f>'Č23 - 2.TK Trmice – Řehlo...'!J35</f>
        <v>0</v>
      </c>
      <c r="AW62" s="132">
        <f>'Č23 - 2.TK Trmice – Řehlo...'!J36</f>
        <v>0</v>
      </c>
      <c r="AX62" s="132">
        <f>'Č23 - 2.TK Trmice – Řehlo...'!J37</f>
        <v>0</v>
      </c>
      <c r="AY62" s="132">
        <f>'Č23 - 2.TK Trmice – Řehlo...'!J38</f>
        <v>0</v>
      </c>
      <c r="AZ62" s="132">
        <f>'Č23 - 2.TK Trmice – Řehlo...'!F35</f>
        <v>0</v>
      </c>
      <c r="BA62" s="132">
        <f>'Č23 - 2.TK Trmice – Řehlo...'!F36</f>
        <v>0</v>
      </c>
      <c r="BB62" s="132">
        <f>'Č23 - 2.TK Trmice – Řehlo...'!F37</f>
        <v>0</v>
      </c>
      <c r="BC62" s="132">
        <f>'Č23 - 2.TK Trmice – Řehlo...'!F38</f>
        <v>0</v>
      </c>
      <c r="BD62" s="134">
        <f>'Č23 - 2.TK Trmice – Řehlo...'!F39</f>
        <v>0</v>
      </c>
      <c r="BE62" s="4"/>
      <c r="BT62" s="135" t="s">
        <v>89</v>
      </c>
      <c r="BV62" s="135" t="s">
        <v>82</v>
      </c>
      <c r="BW62" s="135" t="s">
        <v>113</v>
      </c>
      <c r="BX62" s="135" t="s">
        <v>104</v>
      </c>
      <c r="CL62" s="135" t="s">
        <v>98</v>
      </c>
    </row>
    <row r="63" s="4" customFormat="1" ht="16.5" customHeight="1">
      <c r="A63" s="126" t="s">
        <v>90</v>
      </c>
      <c r="B63" s="65"/>
      <c r="C63" s="127"/>
      <c r="D63" s="127"/>
      <c r="E63" s="128" t="s">
        <v>114</v>
      </c>
      <c r="F63" s="128"/>
      <c r="G63" s="128"/>
      <c r="H63" s="128"/>
      <c r="I63" s="128"/>
      <c r="J63" s="127"/>
      <c r="K63" s="128" t="s">
        <v>115</v>
      </c>
      <c r="L63" s="128"/>
      <c r="M63" s="128"/>
      <c r="N63" s="128"/>
      <c r="O63" s="128"/>
      <c r="P63" s="128"/>
      <c r="Q63" s="128"/>
      <c r="R63" s="128"/>
      <c r="S63" s="128"/>
      <c r="T63" s="128"/>
      <c r="U63" s="128"/>
      <c r="V63" s="128"/>
      <c r="W63" s="128"/>
      <c r="X63" s="128"/>
      <c r="Y63" s="128"/>
      <c r="Z63" s="128"/>
      <c r="AA63" s="128"/>
      <c r="AB63" s="128"/>
      <c r="AC63" s="128"/>
      <c r="AD63" s="128"/>
      <c r="AE63" s="128"/>
      <c r="AF63" s="128"/>
      <c r="AG63" s="129">
        <f>'Č24 - 2.TK Řehlovice – Úp...'!J32</f>
        <v>0</v>
      </c>
      <c r="AH63" s="127"/>
      <c r="AI63" s="127"/>
      <c r="AJ63" s="127"/>
      <c r="AK63" s="127"/>
      <c r="AL63" s="127"/>
      <c r="AM63" s="127"/>
      <c r="AN63" s="129">
        <f>SUM(AG63,AT63)</f>
        <v>0</v>
      </c>
      <c r="AO63" s="127"/>
      <c r="AP63" s="127"/>
      <c r="AQ63" s="130" t="s">
        <v>93</v>
      </c>
      <c r="AR63" s="67"/>
      <c r="AS63" s="131">
        <v>0</v>
      </c>
      <c r="AT63" s="132">
        <f>ROUND(SUM(AV63:AW63),2)</f>
        <v>0</v>
      </c>
      <c r="AU63" s="133">
        <f>'Č24 - 2.TK Řehlovice – Úp...'!P89</f>
        <v>0</v>
      </c>
      <c r="AV63" s="132">
        <f>'Č24 - 2.TK Řehlovice – Úp...'!J35</f>
        <v>0</v>
      </c>
      <c r="AW63" s="132">
        <f>'Č24 - 2.TK Řehlovice – Úp...'!J36</f>
        <v>0</v>
      </c>
      <c r="AX63" s="132">
        <f>'Č24 - 2.TK Řehlovice – Úp...'!J37</f>
        <v>0</v>
      </c>
      <c r="AY63" s="132">
        <f>'Č24 - 2.TK Řehlovice – Úp...'!J38</f>
        <v>0</v>
      </c>
      <c r="AZ63" s="132">
        <f>'Č24 - 2.TK Řehlovice – Úp...'!F35</f>
        <v>0</v>
      </c>
      <c r="BA63" s="132">
        <f>'Č24 - 2.TK Řehlovice – Úp...'!F36</f>
        <v>0</v>
      </c>
      <c r="BB63" s="132">
        <f>'Č24 - 2.TK Řehlovice – Úp...'!F37</f>
        <v>0</v>
      </c>
      <c r="BC63" s="132">
        <f>'Č24 - 2.TK Řehlovice – Úp...'!F38</f>
        <v>0</v>
      </c>
      <c r="BD63" s="134">
        <f>'Č24 - 2.TK Řehlovice – Úp...'!F39</f>
        <v>0</v>
      </c>
      <c r="BE63" s="4"/>
      <c r="BT63" s="135" t="s">
        <v>89</v>
      </c>
      <c r="BV63" s="135" t="s">
        <v>82</v>
      </c>
      <c r="BW63" s="135" t="s">
        <v>116</v>
      </c>
      <c r="BX63" s="135" t="s">
        <v>104</v>
      </c>
      <c r="CL63" s="135" t="s">
        <v>98</v>
      </c>
    </row>
    <row r="64" s="4" customFormat="1" ht="23.25" customHeight="1">
      <c r="A64" s="126" t="s">
        <v>90</v>
      </c>
      <c r="B64" s="65"/>
      <c r="C64" s="127"/>
      <c r="D64" s="127"/>
      <c r="E64" s="128" t="s">
        <v>117</v>
      </c>
      <c r="F64" s="128"/>
      <c r="G64" s="128"/>
      <c r="H64" s="128"/>
      <c r="I64" s="128"/>
      <c r="J64" s="127"/>
      <c r="K64" s="128" t="s">
        <v>118</v>
      </c>
      <c r="L64" s="128"/>
      <c r="M64" s="128"/>
      <c r="N64" s="128"/>
      <c r="O64" s="128"/>
      <c r="P64" s="128"/>
      <c r="Q64" s="128"/>
      <c r="R64" s="128"/>
      <c r="S64" s="128"/>
      <c r="T64" s="128"/>
      <c r="U64" s="128"/>
      <c r="V64" s="128"/>
      <c r="W64" s="128"/>
      <c r="X64" s="128"/>
      <c r="Y64" s="128"/>
      <c r="Z64" s="128"/>
      <c r="AA64" s="128"/>
      <c r="AB64" s="128"/>
      <c r="AC64" s="128"/>
      <c r="AD64" s="128"/>
      <c r="AE64" s="128"/>
      <c r="AF64" s="128"/>
      <c r="AG64" s="129">
        <f>'Č25 - Složení kolenic R35...'!J32</f>
        <v>0</v>
      </c>
      <c r="AH64" s="127"/>
      <c r="AI64" s="127"/>
      <c r="AJ64" s="127"/>
      <c r="AK64" s="127"/>
      <c r="AL64" s="127"/>
      <c r="AM64" s="127"/>
      <c r="AN64" s="129">
        <f>SUM(AG64,AT64)</f>
        <v>0</v>
      </c>
      <c r="AO64" s="127"/>
      <c r="AP64" s="127"/>
      <c r="AQ64" s="130" t="s">
        <v>93</v>
      </c>
      <c r="AR64" s="67"/>
      <c r="AS64" s="131">
        <v>0</v>
      </c>
      <c r="AT64" s="132">
        <f>ROUND(SUM(AV64:AW64),2)</f>
        <v>0</v>
      </c>
      <c r="AU64" s="133">
        <f>'Č25 - Složení kolenic R35...'!P86</f>
        <v>0</v>
      </c>
      <c r="AV64" s="132">
        <f>'Č25 - Složení kolenic R35...'!J35</f>
        <v>0</v>
      </c>
      <c r="AW64" s="132">
        <f>'Č25 - Složení kolenic R35...'!J36</f>
        <v>0</v>
      </c>
      <c r="AX64" s="132">
        <f>'Č25 - Složení kolenic R35...'!J37</f>
        <v>0</v>
      </c>
      <c r="AY64" s="132">
        <f>'Č25 - Složení kolenic R35...'!J38</f>
        <v>0</v>
      </c>
      <c r="AZ64" s="132">
        <f>'Č25 - Složení kolenic R35...'!F35</f>
        <v>0</v>
      </c>
      <c r="BA64" s="132">
        <f>'Č25 - Složení kolenic R35...'!F36</f>
        <v>0</v>
      </c>
      <c r="BB64" s="132">
        <f>'Č25 - Složení kolenic R35...'!F37</f>
        <v>0</v>
      </c>
      <c r="BC64" s="132">
        <f>'Č25 - Složení kolenic R35...'!F38</f>
        <v>0</v>
      </c>
      <c r="BD64" s="134">
        <f>'Č25 - Složení kolenic R35...'!F39</f>
        <v>0</v>
      </c>
      <c r="BE64" s="4"/>
      <c r="BT64" s="135" t="s">
        <v>89</v>
      </c>
      <c r="BV64" s="135" t="s">
        <v>82</v>
      </c>
      <c r="BW64" s="135" t="s">
        <v>119</v>
      </c>
      <c r="BX64" s="135" t="s">
        <v>104</v>
      </c>
      <c r="CL64" s="135" t="s">
        <v>98</v>
      </c>
    </row>
    <row r="65" s="7" customFormat="1" ht="16.5" customHeight="1">
      <c r="A65" s="7"/>
      <c r="B65" s="113"/>
      <c r="C65" s="114"/>
      <c r="D65" s="115" t="s">
        <v>120</v>
      </c>
      <c r="E65" s="115"/>
      <c r="F65" s="115"/>
      <c r="G65" s="115"/>
      <c r="H65" s="115"/>
      <c r="I65" s="116"/>
      <c r="J65" s="115" t="s">
        <v>121</v>
      </c>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7">
        <f>ROUND(SUM(AG66:AG70),2)</f>
        <v>0</v>
      </c>
      <c r="AH65" s="116"/>
      <c r="AI65" s="116"/>
      <c r="AJ65" s="116"/>
      <c r="AK65" s="116"/>
      <c r="AL65" s="116"/>
      <c r="AM65" s="116"/>
      <c r="AN65" s="118">
        <f>SUM(AG65,AT65)</f>
        <v>0</v>
      </c>
      <c r="AO65" s="116"/>
      <c r="AP65" s="116"/>
      <c r="AQ65" s="119" t="s">
        <v>86</v>
      </c>
      <c r="AR65" s="120"/>
      <c r="AS65" s="121">
        <f>ROUND(SUM(AS66:AS70),2)</f>
        <v>0</v>
      </c>
      <c r="AT65" s="122">
        <f>ROUND(SUM(AV65:AW65),2)</f>
        <v>0</v>
      </c>
      <c r="AU65" s="123">
        <f>ROUND(SUM(AU66:AU70),5)</f>
        <v>0</v>
      </c>
      <c r="AV65" s="122">
        <f>ROUND(AZ65*L29,2)</f>
        <v>0</v>
      </c>
      <c r="AW65" s="122">
        <f>ROUND(BA65*L30,2)</f>
        <v>0</v>
      </c>
      <c r="AX65" s="122">
        <f>ROUND(BB65*L29,2)</f>
        <v>0</v>
      </c>
      <c r="AY65" s="122">
        <f>ROUND(BC65*L30,2)</f>
        <v>0</v>
      </c>
      <c r="AZ65" s="122">
        <f>ROUND(SUM(AZ66:AZ70),2)</f>
        <v>0</v>
      </c>
      <c r="BA65" s="122">
        <f>ROUND(SUM(BA66:BA70),2)</f>
        <v>0</v>
      </c>
      <c r="BB65" s="122">
        <f>ROUND(SUM(BB66:BB70),2)</f>
        <v>0</v>
      </c>
      <c r="BC65" s="122">
        <f>ROUND(SUM(BC66:BC70),2)</f>
        <v>0</v>
      </c>
      <c r="BD65" s="124">
        <f>ROUND(SUM(BD66:BD70),2)</f>
        <v>0</v>
      </c>
      <c r="BE65" s="7"/>
      <c r="BS65" s="125" t="s">
        <v>79</v>
      </c>
      <c r="BT65" s="125" t="s">
        <v>87</v>
      </c>
      <c r="BU65" s="125" t="s">
        <v>81</v>
      </c>
      <c r="BV65" s="125" t="s">
        <v>82</v>
      </c>
      <c r="BW65" s="125" t="s">
        <v>122</v>
      </c>
      <c r="BX65" s="125" t="s">
        <v>5</v>
      </c>
      <c r="CL65" s="125" t="s">
        <v>98</v>
      </c>
      <c r="CM65" s="125" t="s">
        <v>89</v>
      </c>
    </row>
    <row r="66" s="4" customFormat="1" ht="16.5" customHeight="1">
      <c r="A66" s="126" t="s">
        <v>90</v>
      </c>
      <c r="B66" s="65"/>
      <c r="C66" s="127"/>
      <c r="D66" s="127"/>
      <c r="E66" s="128" t="s">
        <v>123</v>
      </c>
      <c r="F66" s="128"/>
      <c r="G66" s="128"/>
      <c r="H66" s="128"/>
      <c r="I66" s="128"/>
      <c r="J66" s="127"/>
      <c r="K66" s="128" t="s">
        <v>124</v>
      </c>
      <c r="L66" s="128"/>
      <c r="M66" s="128"/>
      <c r="N66" s="128"/>
      <c r="O66" s="128"/>
      <c r="P66" s="128"/>
      <c r="Q66" s="128"/>
      <c r="R66" s="128"/>
      <c r="S66" s="128"/>
      <c r="T66" s="128"/>
      <c r="U66" s="128"/>
      <c r="V66" s="128"/>
      <c r="W66" s="128"/>
      <c r="X66" s="128"/>
      <c r="Y66" s="128"/>
      <c r="Z66" s="128"/>
      <c r="AA66" s="128"/>
      <c r="AB66" s="128"/>
      <c r="AC66" s="128"/>
      <c r="AD66" s="128"/>
      <c r="AE66" s="128"/>
      <c r="AF66" s="128"/>
      <c r="AG66" s="129">
        <f>'Č31 - TK Louny předměstí ...'!J32</f>
        <v>0</v>
      </c>
      <c r="AH66" s="127"/>
      <c r="AI66" s="127"/>
      <c r="AJ66" s="127"/>
      <c r="AK66" s="127"/>
      <c r="AL66" s="127"/>
      <c r="AM66" s="127"/>
      <c r="AN66" s="129">
        <f>SUM(AG66,AT66)</f>
        <v>0</v>
      </c>
      <c r="AO66" s="127"/>
      <c r="AP66" s="127"/>
      <c r="AQ66" s="130" t="s">
        <v>93</v>
      </c>
      <c r="AR66" s="67"/>
      <c r="AS66" s="131">
        <v>0</v>
      </c>
      <c r="AT66" s="132">
        <f>ROUND(SUM(AV66:AW66),2)</f>
        <v>0</v>
      </c>
      <c r="AU66" s="133">
        <f>'Č31 - TK Louny předměstí ...'!P89</f>
        <v>0</v>
      </c>
      <c r="AV66" s="132">
        <f>'Č31 - TK Louny předměstí ...'!J35</f>
        <v>0</v>
      </c>
      <c r="AW66" s="132">
        <f>'Č31 - TK Louny předměstí ...'!J36</f>
        <v>0</v>
      </c>
      <c r="AX66" s="132">
        <f>'Č31 - TK Louny předměstí ...'!J37</f>
        <v>0</v>
      </c>
      <c r="AY66" s="132">
        <f>'Č31 - TK Louny předměstí ...'!J38</f>
        <v>0</v>
      </c>
      <c r="AZ66" s="132">
        <f>'Č31 - TK Louny předměstí ...'!F35</f>
        <v>0</v>
      </c>
      <c r="BA66" s="132">
        <f>'Č31 - TK Louny předměstí ...'!F36</f>
        <v>0</v>
      </c>
      <c r="BB66" s="132">
        <f>'Č31 - TK Louny předměstí ...'!F37</f>
        <v>0</v>
      </c>
      <c r="BC66" s="132">
        <f>'Č31 - TK Louny předměstí ...'!F38</f>
        <v>0</v>
      </c>
      <c r="BD66" s="134">
        <f>'Č31 - TK Louny předměstí ...'!F39</f>
        <v>0</v>
      </c>
      <c r="BE66" s="4"/>
      <c r="BT66" s="135" t="s">
        <v>89</v>
      </c>
      <c r="BV66" s="135" t="s">
        <v>82</v>
      </c>
      <c r="BW66" s="135" t="s">
        <v>125</v>
      </c>
      <c r="BX66" s="135" t="s">
        <v>122</v>
      </c>
      <c r="CL66" s="135" t="s">
        <v>98</v>
      </c>
    </row>
    <row r="67" s="4" customFormat="1" ht="16.5" customHeight="1">
      <c r="A67" s="126" t="s">
        <v>90</v>
      </c>
      <c r="B67" s="65"/>
      <c r="C67" s="127"/>
      <c r="D67" s="127"/>
      <c r="E67" s="128" t="s">
        <v>126</v>
      </c>
      <c r="F67" s="128"/>
      <c r="G67" s="128"/>
      <c r="H67" s="128"/>
      <c r="I67" s="128"/>
      <c r="J67" s="127"/>
      <c r="K67" s="128" t="s">
        <v>127</v>
      </c>
      <c r="L67" s="128"/>
      <c r="M67" s="128"/>
      <c r="N67" s="128"/>
      <c r="O67" s="128"/>
      <c r="P67" s="128"/>
      <c r="Q67" s="128"/>
      <c r="R67" s="128"/>
      <c r="S67" s="128"/>
      <c r="T67" s="128"/>
      <c r="U67" s="128"/>
      <c r="V67" s="128"/>
      <c r="W67" s="128"/>
      <c r="X67" s="128"/>
      <c r="Y67" s="128"/>
      <c r="Z67" s="128"/>
      <c r="AA67" s="128"/>
      <c r="AB67" s="128"/>
      <c r="AC67" s="128"/>
      <c r="AD67" s="128"/>
      <c r="AE67" s="128"/>
      <c r="AF67" s="128"/>
      <c r="AG67" s="129">
        <f>'Č32 - TK Břvany - Bečov'!J32</f>
        <v>0</v>
      </c>
      <c r="AH67" s="127"/>
      <c r="AI67" s="127"/>
      <c r="AJ67" s="127"/>
      <c r="AK67" s="127"/>
      <c r="AL67" s="127"/>
      <c r="AM67" s="127"/>
      <c r="AN67" s="129">
        <f>SUM(AG67,AT67)</f>
        <v>0</v>
      </c>
      <c r="AO67" s="127"/>
      <c r="AP67" s="127"/>
      <c r="AQ67" s="130" t="s">
        <v>93</v>
      </c>
      <c r="AR67" s="67"/>
      <c r="AS67" s="131">
        <v>0</v>
      </c>
      <c r="AT67" s="132">
        <f>ROUND(SUM(AV67:AW67),2)</f>
        <v>0</v>
      </c>
      <c r="AU67" s="133">
        <f>'Č32 - TK Břvany - Bečov'!P87</f>
        <v>0</v>
      </c>
      <c r="AV67" s="132">
        <f>'Č32 - TK Břvany - Bečov'!J35</f>
        <v>0</v>
      </c>
      <c r="AW67" s="132">
        <f>'Č32 - TK Břvany - Bečov'!J36</f>
        <v>0</v>
      </c>
      <c r="AX67" s="132">
        <f>'Č32 - TK Břvany - Bečov'!J37</f>
        <v>0</v>
      </c>
      <c r="AY67" s="132">
        <f>'Č32 - TK Břvany - Bečov'!J38</f>
        <v>0</v>
      </c>
      <c r="AZ67" s="132">
        <f>'Č32 - TK Břvany - Bečov'!F35</f>
        <v>0</v>
      </c>
      <c r="BA67" s="132">
        <f>'Č32 - TK Břvany - Bečov'!F36</f>
        <v>0</v>
      </c>
      <c r="BB67" s="132">
        <f>'Č32 - TK Břvany - Bečov'!F37</f>
        <v>0</v>
      </c>
      <c r="BC67" s="132">
        <f>'Č32 - TK Břvany - Bečov'!F38</f>
        <v>0</v>
      </c>
      <c r="BD67" s="134">
        <f>'Č32 - TK Břvany - Bečov'!F39</f>
        <v>0</v>
      </c>
      <c r="BE67" s="4"/>
      <c r="BT67" s="135" t="s">
        <v>89</v>
      </c>
      <c r="BV67" s="135" t="s">
        <v>82</v>
      </c>
      <c r="BW67" s="135" t="s">
        <v>128</v>
      </c>
      <c r="BX67" s="135" t="s">
        <v>122</v>
      </c>
      <c r="CL67" s="135" t="s">
        <v>98</v>
      </c>
    </row>
    <row r="68" s="4" customFormat="1" ht="16.5" customHeight="1">
      <c r="A68" s="126" t="s">
        <v>90</v>
      </c>
      <c r="B68" s="65"/>
      <c r="C68" s="127"/>
      <c r="D68" s="127"/>
      <c r="E68" s="128" t="s">
        <v>129</v>
      </c>
      <c r="F68" s="128"/>
      <c r="G68" s="128"/>
      <c r="H68" s="128"/>
      <c r="I68" s="128"/>
      <c r="J68" s="127"/>
      <c r="K68" s="128" t="s">
        <v>130</v>
      </c>
      <c r="L68" s="128"/>
      <c r="M68" s="128"/>
      <c r="N68" s="128"/>
      <c r="O68" s="128"/>
      <c r="P68" s="128"/>
      <c r="Q68" s="128"/>
      <c r="R68" s="128"/>
      <c r="S68" s="128"/>
      <c r="T68" s="128"/>
      <c r="U68" s="128"/>
      <c r="V68" s="128"/>
      <c r="W68" s="128"/>
      <c r="X68" s="128"/>
      <c r="Y68" s="128"/>
      <c r="Z68" s="128"/>
      <c r="AA68" s="128"/>
      <c r="AB68" s="128"/>
      <c r="AC68" s="128"/>
      <c r="AD68" s="128"/>
      <c r="AE68" s="128"/>
      <c r="AF68" s="128"/>
      <c r="AG68" s="129">
        <f>'Č33 - 1.SK Lenešice'!J32</f>
        <v>0</v>
      </c>
      <c r="AH68" s="127"/>
      <c r="AI68" s="127"/>
      <c r="AJ68" s="127"/>
      <c r="AK68" s="127"/>
      <c r="AL68" s="127"/>
      <c r="AM68" s="127"/>
      <c r="AN68" s="129">
        <f>SUM(AG68,AT68)</f>
        <v>0</v>
      </c>
      <c r="AO68" s="127"/>
      <c r="AP68" s="127"/>
      <c r="AQ68" s="130" t="s">
        <v>93</v>
      </c>
      <c r="AR68" s="67"/>
      <c r="AS68" s="131">
        <v>0</v>
      </c>
      <c r="AT68" s="132">
        <f>ROUND(SUM(AV68:AW68),2)</f>
        <v>0</v>
      </c>
      <c r="AU68" s="133">
        <f>'Č33 - 1.SK Lenešice'!P89</f>
        <v>0</v>
      </c>
      <c r="AV68" s="132">
        <f>'Č33 - 1.SK Lenešice'!J35</f>
        <v>0</v>
      </c>
      <c r="AW68" s="132">
        <f>'Č33 - 1.SK Lenešice'!J36</f>
        <v>0</v>
      </c>
      <c r="AX68" s="132">
        <f>'Č33 - 1.SK Lenešice'!J37</f>
        <v>0</v>
      </c>
      <c r="AY68" s="132">
        <f>'Č33 - 1.SK Lenešice'!J38</f>
        <v>0</v>
      </c>
      <c r="AZ68" s="132">
        <f>'Č33 - 1.SK Lenešice'!F35</f>
        <v>0</v>
      </c>
      <c r="BA68" s="132">
        <f>'Č33 - 1.SK Lenešice'!F36</f>
        <v>0</v>
      </c>
      <c r="BB68" s="132">
        <f>'Č33 - 1.SK Lenešice'!F37</f>
        <v>0</v>
      </c>
      <c r="BC68" s="132">
        <f>'Č33 - 1.SK Lenešice'!F38</f>
        <v>0</v>
      </c>
      <c r="BD68" s="134">
        <f>'Č33 - 1.SK Lenešice'!F39</f>
        <v>0</v>
      </c>
      <c r="BE68" s="4"/>
      <c r="BT68" s="135" t="s">
        <v>89</v>
      </c>
      <c r="BV68" s="135" t="s">
        <v>82</v>
      </c>
      <c r="BW68" s="135" t="s">
        <v>131</v>
      </c>
      <c r="BX68" s="135" t="s">
        <v>122</v>
      </c>
      <c r="CL68" s="135" t="s">
        <v>98</v>
      </c>
    </row>
    <row r="69" s="4" customFormat="1" ht="23.25" customHeight="1">
      <c r="A69" s="126" t="s">
        <v>90</v>
      </c>
      <c r="B69" s="65"/>
      <c r="C69" s="127"/>
      <c r="D69" s="127"/>
      <c r="E69" s="128" t="s">
        <v>132</v>
      </c>
      <c r="F69" s="128"/>
      <c r="G69" s="128"/>
      <c r="H69" s="128"/>
      <c r="I69" s="128"/>
      <c r="J69" s="127"/>
      <c r="K69" s="128" t="s">
        <v>133</v>
      </c>
      <c r="L69" s="128"/>
      <c r="M69" s="128"/>
      <c r="N69" s="128"/>
      <c r="O69" s="128"/>
      <c r="P69" s="128"/>
      <c r="Q69" s="128"/>
      <c r="R69" s="128"/>
      <c r="S69" s="128"/>
      <c r="T69" s="128"/>
      <c r="U69" s="128"/>
      <c r="V69" s="128"/>
      <c r="W69" s="128"/>
      <c r="X69" s="128"/>
      <c r="Y69" s="128"/>
      <c r="Z69" s="128"/>
      <c r="AA69" s="128"/>
      <c r="AB69" s="128"/>
      <c r="AC69" s="128"/>
      <c r="AD69" s="128"/>
      <c r="AE69" s="128"/>
      <c r="AF69" s="128"/>
      <c r="AG69" s="129">
        <f>'Č34 - Oprava přejezdu P19...'!J32</f>
        <v>0</v>
      </c>
      <c r="AH69" s="127"/>
      <c r="AI69" s="127"/>
      <c r="AJ69" s="127"/>
      <c r="AK69" s="127"/>
      <c r="AL69" s="127"/>
      <c r="AM69" s="127"/>
      <c r="AN69" s="129">
        <f>SUM(AG69,AT69)</f>
        <v>0</v>
      </c>
      <c r="AO69" s="127"/>
      <c r="AP69" s="127"/>
      <c r="AQ69" s="130" t="s">
        <v>93</v>
      </c>
      <c r="AR69" s="67"/>
      <c r="AS69" s="131">
        <v>0</v>
      </c>
      <c r="AT69" s="132">
        <f>ROUND(SUM(AV69:AW69),2)</f>
        <v>0</v>
      </c>
      <c r="AU69" s="133">
        <f>'Č34 - Oprava přejezdu P19...'!P89</f>
        <v>0</v>
      </c>
      <c r="AV69" s="132">
        <f>'Č34 - Oprava přejezdu P19...'!J35</f>
        <v>0</v>
      </c>
      <c r="AW69" s="132">
        <f>'Č34 - Oprava přejezdu P19...'!J36</f>
        <v>0</v>
      </c>
      <c r="AX69" s="132">
        <f>'Č34 - Oprava přejezdu P19...'!J37</f>
        <v>0</v>
      </c>
      <c r="AY69" s="132">
        <f>'Č34 - Oprava přejezdu P19...'!J38</f>
        <v>0</v>
      </c>
      <c r="AZ69" s="132">
        <f>'Č34 - Oprava přejezdu P19...'!F35</f>
        <v>0</v>
      </c>
      <c r="BA69" s="132">
        <f>'Č34 - Oprava přejezdu P19...'!F36</f>
        <v>0</v>
      </c>
      <c r="BB69" s="132">
        <f>'Č34 - Oprava přejezdu P19...'!F37</f>
        <v>0</v>
      </c>
      <c r="BC69" s="132">
        <f>'Č34 - Oprava přejezdu P19...'!F38</f>
        <v>0</v>
      </c>
      <c r="BD69" s="134">
        <f>'Č34 - Oprava přejezdu P19...'!F39</f>
        <v>0</v>
      </c>
      <c r="BE69" s="4"/>
      <c r="BT69" s="135" t="s">
        <v>89</v>
      </c>
      <c r="BV69" s="135" t="s">
        <v>82</v>
      </c>
      <c r="BW69" s="135" t="s">
        <v>134</v>
      </c>
      <c r="BX69" s="135" t="s">
        <v>122</v>
      </c>
      <c r="CL69" s="135" t="s">
        <v>98</v>
      </c>
    </row>
    <row r="70" s="4" customFormat="1" ht="23.25" customHeight="1">
      <c r="A70" s="126" t="s">
        <v>90</v>
      </c>
      <c r="B70" s="65"/>
      <c r="C70" s="127"/>
      <c r="D70" s="127"/>
      <c r="E70" s="128" t="s">
        <v>135</v>
      </c>
      <c r="F70" s="128"/>
      <c r="G70" s="128"/>
      <c r="H70" s="128"/>
      <c r="I70" s="128"/>
      <c r="J70" s="127"/>
      <c r="K70" s="128" t="s">
        <v>136</v>
      </c>
      <c r="L70" s="128"/>
      <c r="M70" s="128"/>
      <c r="N70" s="128"/>
      <c r="O70" s="128"/>
      <c r="P70" s="128"/>
      <c r="Q70" s="128"/>
      <c r="R70" s="128"/>
      <c r="S70" s="128"/>
      <c r="T70" s="128"/>
      <c r="U70" s="128"/>
      <c r="V70" s="128"/>
      <c r="W70" s="128"/>
      <c r="X70" s="128"/>
      <c r="Y70" s="128"/>
      <c r="Z70" s="128"/>
      <c r="AA70" s="128"/>
      <c r="AB70" s="128"/>
      <c r="AC70" s="128"/>
      <c r="AD70" s="128"/>
      <c r="AE70" s="128"/>
      <c r="AF70" s="128"/>
      <c r="AG70" s="129">
        <f>'Č35 - Oprava přejezdu P19...'!J32</f>
        <v>0</v>
      </c>
      <c r="AH70" s="127"/>
      <c r="AI70" s="127"/>
      <c r="AJ70" s="127"/>
      <c r="AK70" s="127"/>
      <c r="AL70" s="127"/>
      <c r="AM70" s="127"/>
      <c r="AN70" s="129">
        <f>SUM(AG70,AT70)</f>
        <v>0</v>
      </c>
      <c r="AO70" s="127"/>
      <c r="AP70" s="127"/>
      <c r="AQ70" s="130" t="s">
        <v>93</v>
      </c>
      <c r="AR70" s="67"/>
      <c r="AS70" s="131">
        <v>0</v>
      </c>
      <c r="AT70" s="132">
        <f>ROUND(SUM(AV70:AW70),2)</f>
        <v>0</v>
      </c>
      <c r="AU70" s="133">
        <f>'Č35 - Oprava přejezdu P19...'!P89</f>
        <v>0</v>
      </c>
      <c r="AV70" s="132">
        <f>'Č35 - Oprava přejezdu P19...'!J35</f>
        <v>0</v>
      </c>
      <c r="AW70" s="132">
        <f>'Č35 - Oprava přejezdu P19...'!J36</f>
        <v>0</v>
      </c>
      <c r="AX70" s="132">
        <f>'Č35 - Oprava přejezdu P19...'!J37</f>
        <v>0</v>
      </c>
      <c r="AY70" s="132">
        <f>'Č35 - Oprava přejezdu P19...'!J38</f>
        <v>0</v>
      </c>
      <c r="AZ70" s="132">
        <f>'Č35 - Oprava přejezdu P19...'!F35</f>
        <v>0</v>
      </c>
      <c r="BA70" s="132">
        <f>'Č35 - Oprava přejezdu P19...'!F36</f>
        <v>0</v>
      </c>
      <c r="BB70" s="132">
        <f>'Č35 - Oprava přejezdu P19...'!F37</f>
        <v>0</v>
      </c>
      <c r="BC70" s="132">
        <f>'Č35 - Oprava přejezdu P19...'!F38</f>
        <v>0</v>
      </c>
      <c r="BD70" s="134">
        <f>'Č35 - Oprava přejezdu P19...'!F39</f>
        <v>0</v>
      </c>
      <c r="BE70" s="4"/>
      <c r="BT70" s="135" t="s">
        <v>89</v>
      </c>
      <c r="BV70" s="135" t="s">
        <v>82</v>
      </c>
      <c r="BW70" s="135" t="s">
        <v>137</v>
      </c>
      <c r="BX70" s="135" t="s">
        <v>122</v>
      </c>
      <c r="CL70" s="135" t="s">
        <v>98</v>
      </c>
    </row>
    <row r="71" s="7" customFormat="1" ht="16.5" customHeight="1">
      <c r="A71" s="7"/>
      <c r="B71" s="113"/>
      <c r="C71" s="114"/>
      <c r="D71" s="115" t="s">
        <v>138</v>
      </c>
      <c r="E71" s="115"/>
      <c r="F71" s="115"/>
      <c r="G71" s="115"/>
      <c r="H71" s="115"/>
      <c r="I71" s="116"/>
      <c r="J71" s="115" t="s">
        <v>139</v>
      </c>
      <c r="K71" s="115"/>
      <c r="L71" s="115"/>
      <c r="M71" s="115"/>
      <c r="N71" s="115"/>
      <c r="O71" s="115"/>
      <c r="P71" s="115"/>
      <c r="Q71" s="115"/>
      <c r="R71" s="115"/>
      <c r="S71" s="115"/>
      <c r="T71" s="115"/>
      <c r="U71" s="115"/>
      <c r="V71" s="115"/>
      <c r="W71" s="115"/>
      <c r="X71" s="115"/>
      <c r="Y71" s="115"/>
      <c r="Z71" s="115"/>
      <c r="AA71" s="115"/>
      <c r="AB71" s="115"/>
      <c r="AC71" s="115"/>
      <c r="AD71" s="115"/>
      <c r="AE71" s="115"/>
      <c r="AF71" s="115"/>
      <c r="AG71" s="117">
        <f>ROUND(AG72,2)</f>
        <v>0</v>
      </c>
      <c r="AH71" s="116"/>
      <c r="AI71" s="116"/>
      <c r="AJ71" s="116"/>
      <c r="AK71" s="116"/>
      <c r="AL71" s="116"/>
      <c r="AM71" s="116"/>
      <c r="AN71" s="118">
        <f>SUM(AG71,AT71)</f>
        <v>0</v>
      </c>
      <c r="AO71" s="116"/>
      <c r="AP71" s="116"/>
      <c r="AQ71" s="119" t="s">
        <v>86</v>
      </c>
      <c r="AR71" s="120"/>
      <c r="AS71" s="121">
        <f>ROUND(AS72,2)</f>
        <v>0</v>
      </c>
      <c r="AT71" s="122">
        <f>ROUND(SUM(AV71:AW71),2)</f>
        <v>0</v>
      </c>
      <c r="AU71" s="123">
        <f>ROUND(AU72,5)</f>
        <v>0</v>
      </c>
      <c r="AV71" s="122">
        <f>ROUND(AZ71*L29,2)</f>
        <v>0</v>
      </c>
      <c r="AW71" s="122">
        <f>ROUND(BA71*L30,2)</f>
        <v>0</v>
      </c>
      <c r="AX71" s="122">
        <f>ROUND(BB71*L29,2)</f>
        <v>0</v>
      </c>
      <c r="AY71" s="122">
        <f>ROUND(BC71*L30,2)</f>
        <v>0</v>
      </c>
      <c r="AZ71" s="122">
        <f>ROUND(AZ72,2)</f>
        <v>0</v>
      </c>
      <c r="BA71" s="122">
        <f>ROUND(BA72,2)</f>
        <v>0</v>
      </c>
      <c r="BB71" s="122">
        <f>ROUND(BB72,2)</f>
        <v>0</v>
      </c>
      <c r="BC71" s="122">
        <f>ROUND(BC72,2)</f>
        <v>0</v>
      </c>
      <c r="BD71" s="124">
        <f>ROUND(BD72,2)</f>
        <v>0</v>
      </c>
      <c r="BE71" s="7"/>
      <c r="BS71" s="125" t="s">
        <v>79</v>
      </c>
      <c r="BT71" s="125" t="s">
        <v>87</v>
      </c>
      <c r="BU71" s="125" t="s">
        <v>81</v>
      </c>
      <c r="BV71" s="125" t="s">
        <v>82</v>
      </c>
      <c r="BW71" s="125" t="s">
        <v>140</v>
      </c>
      <c r="BX71" s="125" t="s">
        <v>5</v>
      </c>
      <c r="CL71" s="125" t="s">
        <v>98</v>
      </c>
      <c r="CM71" s="125" t="s">
        <v>89</v>
      </c>
    </row>
    <row r="72" s="4" customFormat="1" ht="16.5" customHeight="1">
      <c r="A72" s="126" t="s">
        <v>90</v>
      </c>
      <c r="B72" s="65"/>
      <c r="C72" s="127"/>
      <c r="D72" s="127"/>
      <c r="E72" s="128" t="s">
        <v>141</v>
      </c>
      <c r="F72" s="128"/>
      <c r="G72" s="128"/>
      <c r="H72" s="128"/>
      <c r="I72" s="128"/>
      <c r="J72" s="127"/>
      <c r="K72" s="128" t="s">
        <v>142</v>
      </c>
      <c r="L72" s="128"/>
      <c r="M72" s="128"/>
      <c r="N72" s="128"/>
      <c r="O72" s="128"/>
      <c r="P72" s="128"/>
      <c r="Q72" s="128"/>
      <c r="R72" s="128"/>
      <c r="S72" s="128"/>
      <c r="T72" s="128"/>
      <c r="U72" s="128"/>
      <c r="V72" s="128"/>
      <c r="W72" s="128"/>
      <c r="X72" s="128"/>
      <c r="Y72" s="128"/>
      <c r="Z72" s="128"/>
      <c r="AA72" s="128"/>
      <c r="AB72" s="128"/>
      <c r="AC72" s="128"/>
      <c r="AD72" s="128"/>
      <c r="AE72" s="128"/>
      <c r="AF72" s="128"/>
      <c r="AG72" s="129">
        <f>'Č41 - TK Oldřichov u Duch...'!J32</f>
        <v>0</v>
      </c>
      <c r="AH72" s="127"/>
      <c r="AI72" s="127"/>
      <c r="AJ72" s="127"/>
      <c r="AK72" s="127"/>
      <c r="AL72" s="127"/>
      <c r="AM72" s="127"/>
      <c r="AN72" s="129">
        <f>SUM(AG72,AT72)</f>
        <v>0</v>
      </c>
      <c r="AO72" s="127"/>
      <c r="AP72" s="127"/>
      <c r="AQ72" s="130" t="s">
        <v>93</v>
      </c>
      <c r="AR72" s="67"/>
      <c r="AS72" s="131">
        <v>0</v>
      </c>
      <c r="AT72" s="132">
        <f>ROUND(SUM(AV72:AW72),2)</f>
        <v>0</v>
      </c>
      <c r="AU72" s="133">
        <f>'Č41 - TK Oldřichov u Duch...'!P88</f>
        <v>0</v>
      </c>
      <c r="AV72" s="132">
        <f>'Č41 - TK Oldřichov u Duch...'!J35</f>
        <v>0</v>
      </c>
      <c r="AW72" s="132">
        <f>'Č41 - TK Oldřichov u Duch...'!J36</f>
        <v>0</v>
      </c>
      <c r="AX72" s="132">
        <f>'Č41 - TK Oldřichov u Duch...'!J37</f>
        <v>0</v>
      </c>
      <c r="AY72" s="132">
        <f>'Č41 - TK Oldřichov u Duch...'!J38</f>
        <v>0</v>
      </c>
      <c r="AZ72" s="132">
        <f>'Č41 - TK Oldřichov u Duch...'!F35</f>
        <v>0</v>
      </c>
      <c r="BA72" s="132">
        <f>'Č41 - TK Oldřichov u Duch...'!F36</f>
        <v>0</v>
      </c>
      <c r="BB72" s="132">
        <f>'Č41 - TK Oldřichov u Duch...'!F37</f>
        <v>0</v>
      </c>
      <c r="BC72" s="132">
        <f>'Č41 - TK Oldřichov u Duch...'!F38</f>
        <v>0</v>
      </c>
      <c r="BD72" s="134">
        <f>'Č41 - TK Oldřichov u Duch...'!F39</f>
        <v>0</v>
      </c>
      <c r="BE72" s="4"/>
      <c r="BT72" s="135" t="s">
        <v>89</v>
      </c>
      <c r="BV72" s="135" t="s">
        <v>82</v>
      </c>
      <c r="BW72" s="135" t="s">
        <v>143</v>
      </c>
      <c r="BX72" s="135" t="s">
        <v>140</v>
      </c>
      <c r="CL72" s="135" t="s">
        <v>98</v>
      </c>
    </row>
    <row r="73" s="7" customFormat="1" ht="16.5" customHeight="1">
      <c r="A73" s="7"/>
      <c r="B73" s="113"/>
      <c r="C73" s="114"/>
      <c r="D73" s="115" t="s">
        <v>144</v>
      </c>
      <c r="E73" s="115"/>
      <c r="F73" s="115"/>
      <c r="G73" s="115"/>
      <c r="H73" s="115"/>
      <c r="I73" s="116"/>
      <c r="J73" s="115" t="s">
        <v>145</v>
      </c>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7">
        <f>ROUND(AG74,2)</f>
        <v>0</v>
      </c>
      <c r="AH73" s="116"/>
      <c r="AI73" s="116"/>
      <c r="AJ73" s="116"/>
      <c r="AK73" s="116"/>
      <c r="AL73" s="116"/>
      <c r="AM73" s="116"/>
      <c r="AN73" s="118">
        <f>SUM(AG73,AT73)</f>
        <v>0</v>
      </c>
      <c r="AO73" s="116"/>
      <c r="AP73" s="116"/>
      <c r="AQ73" s="119" t="s">
        <v>86</v>
      </c>
      <c r="AR73" s="120"/>
      <c r="AS73" s="121">
        <f>ROUND(AS74,2)</f>
        <v>0</v>
      </c>
      <c r="AT73" s="122">
        <f>ROUND(SUM(AV73:AW73),2)</f>
        <v>0</v>
      </c>
      <c r="AU73" s="123">
        <f>ROUND(AU74,5)</f>
        <v>0</v>
      </c>
      <c r="AV73" s="122">
        <f>ROUND(AZ73*L29,2)</f>
        <v>0</v>
      </c>
      <c r="AW73" s="122">
        <f>ROUND(BA73*L30,2)</f>
        <v>0</v>
      </c>
      <c r="AX73" s="122">
        <f>ROUND(BB73*L29,2)</f>
        <v>0</v>
      </c>
      <c r="AY73" s="122">
        <f>ROUND(BC73*L30,2)</f>
        <v>0</v>
      </c>
      <c r="AZ73" s="122">
        <f>ROUND(AZ74,2)</f>
        <v>0</v>
      </c>
      <c r="BA73" s="122">
        <f>ROUND(BA74,2)</f>
        <v>0</v>
      </c>
      <c r="BB73" s="122">
        <f>ROUND(BB74,2)</f>
        <v>0</v>
      </c>
      <c r="BC73" s="122">
        <f>ROUND(BC74,2)</f>
        <v>0</v>
      </c>
      <c r="BD73" s="124">
        <f>ROUND(BD74,2)</f>
        <v>0</v>
      </c>
      <c r="BE73" s="7"/>
      <c r="BS73" s="125" t="s">
        <v>79</v>
      </c>
      <c r="BT73" s="125" t="s">
        <v>87</v>
      </c>
      <c r="BU73" s="125" t="s">
        <v>81</v>
      </c>
      <c r="BV73" s="125" t="s">
        <v>82</v>
      </c>
      <c r="BW73" s="125" t="s">
        <v>146</v>
      </c>
      <c r="BX73" s="125" t="s">
        <v>5</v>
      </c>
      <c r="CL73" s="125" t="s">
        <v>98</v>
      </c>
      <c r="CM73" s="125" t="s">
        <v>89</v>
      </c>
    </row>
    <row r="74" s="4" customFormat="1" ht="16.5" customHeight="1">
      <c r="A74" s="126" t="s">
        <v>90</v>
      </c>
      <c r="B74" s="65"/>
      <c r="C74" s="127"/>
      <c r="D74" s="127"/>
      <c r="E74" s="128" t="s">
        <v>147</v>
      </c>
      <c r="F74" s="128"/>
      <c r="G74" s="128"/>
      <c r="H74" s="128"/>
      <c r="I74" s="128"/>
      <c r="J74" s="127"/>
      <c r="K74" s="128" t="s">
        <v>148</v>
      </c>
      <c r="L74" s="128"/>
      <c r="M74" s="128"/>
      <c r="N74" s="128"/>
      <c r="O74" s="128"/>
      <c r="P74" s="128"/>
      <c r="Q74" s="128"/>
      <c r="R74" s="128"/>
      <c r="S74" s="128"/>
      <c r="T74" s="128"/>
      <c r="U74" s="128"/>
      <c r="V74" s="128"/>
      <c r="W74" s="128"/>
      <c r="X74" s="128"/>
      <c r="Y74" s="128"/>
      <c r="Z74" s="128"/>
      <c r="AA74" s="128"/>
      <c r="AB74" s="128"/>
      <c r="AC74" s="128"/>
      <c r="AD74" s="128"/>
      <c r="AE74" s="128"/>
      <c r="AF74" s="128"/>
      <c r="AG74" s="129">
        <f>'Č51 - TK Milostín – Měcho...'!J32</f>
        <v>0</v>
      </c>
      <c r="AH74" s="127"/>
      <c r="AI74" s="127"/>
      <c r="AJ74" s="127"/>
      <c r="AK74" s="127"/>
      <c r="AL74" s="127"/>
      <c r="AM74" s="127"/>
      <c r="AN74" s="129">
        <f>SUM(AG74,AT74)</f>
        <v>0</v>
      </c>
      <c r="AO74" s="127"/>
      <c r="AP74" s="127"/>
      <c r="AQ74" s="130" t="s">
        <v>93</v>
      </c>
      <c r="AR74" s="67"/>
      <c r="AS74" s="131">
        <v>0</v>
      </c>
      <c r="AT74" s="132">
        <f>ROUND(SUM(AV74:AW74),2)</f>
        <v>0</v>
      </c>
      <c r="AU74" s="133">
        <f>'Č51 - TK Milostín – Měcho...'!P89</f>
        <v>0</v>
      </c>
      <c r="AV74" s="132">
        <f>'Č51 - TK Milostín – Měcho...'!J35</f>
        <v>0</v>
      </c>
      <c r="AW74" s="132">
        <f>'Č51 - TK Milostín – Měcho...'!J36</f>
        <v>0</v>
      </c>
      <c r="AX74" s="132">
        <f>'Č51 - TK Milostín – Měcho...'!J37</f>
        <v>0</v>
      </c>
      <c r="AY74" s="132">
        <f>'Č51 - TK Milostín – Měcho...'!J38</f>
        <v>0</v>
      </c>
      <c r="AZ74" s="132">
        <f>'Č51 - TK Milostín – Měcho...'!F35</f>
        <v>0</v>
      </c>
      <c r="BA74" s="132">
        <f>'Č51 - TK Milostín – Měcho...'!F36</f>
        <v>0</v>
      </c>
      <c r="BB74" s="132">
        <f>'Č51 - TK Milostín – Měcho...'!F37</f>
        <v>0</v>
      </c>
      <c r="BC74" s="132">
        <f>'Č51 - TK Milostín – Měcho...'!F38</f>
        <v>0</v>
      </c>
      <c r="BD74" s="134">
        <f>'Č51 - TK Milostín – Měcho...'!F39</f>
        <v>0</v>
      </c>
      <c r="BE74" s="4"/>
      <c r="BT74" s="135" t="s">
        <v>89</v>
      </c>
      <c r="BV74" s="135" t="s">
        <v>82</v>
      </c>
      <c r="BW74" s="135" t="s">
        <v>149</v>
      </c>
      <c r="BX74" s="135" t="s">
        <v>146</v>
      </c>
      <c r="CL74" s="135" t="s">
        <v>98</v>
      </c>
    </row>
    <row r="75" s="7" customFormat="1" ht="24.75" customHeight="1">
      <c r="A75" s="7"/>
      <c r="B75" s="113"/>
      <c r="C75" s="114"/>
      <c r="D75" s="115" t="s">
        <v>150</v>
      </c>
      <c r="E75" s="115"/>
      <c r="F75" s="115"/>
      <c r="G75" s="115"/>
      <c r="H75" s="115"/>
      <c r="I75" s="116"/>
      <c r="J75" s="115" t="s">
        <v>151</v>
      </c>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7">
        <f>ROUND(SUM(AG76:AG79),2)</f>
        <v>0</v>
      </c>
      <c r="AH75" s="116"/>
      <c r="AI75" s="116"/>
      <c r="AJ75" s="116"/>
      <c r="AK75" s="116"/>
      <c r="AL75" s="116"/>
      <c r="AM75" s="116"/>
      <c r="AN75" s="118">
        <f>SUM(AG75,AT75)</f>
        <v>0</v>
      </c>
      <c r="AO75" s="116"/>
      <c r="AP75" s="116"/>
      <c r="AQ75" s="119" t="s">
        <v>86</v>
      </c>
      <c r="AR75" s="120"/>
      <c r="AS75" s="121">
        <f>ROUND(SUM(AS76:AS79),2)</f>
        <v>0</v>
      </c>
      <c r="AT75" s="122">
        <f>ROUND(SUM(AV75:AW75),2)</f>
        <v>0</v>
      </c>
      <c r="AU75" s="123">
        <f>ROUND(SUM(AU76:AU79),5)</f>
        <v>0</v>
      </c>
      <c r="AV75" s="122">
        <f>ROUND(AZ75*L29,2)</f>
        <v>0</v>
      </c>
      <c r="AW75" s="122">
        <f>ROUND(BA75*L30,2)</f>
        <v>0</v>
      </c>
      <c r="AX75" s="122">
        <f>ROUND(BB75*L29,2)</f>
        <v>0</v>
      </c>
      <c r="AY75" s="122">
        <f>ROUND(BC75*L30,2)</f>
        <v>0</v>
      </c>
      <c r="AZ75" s="122">
        <f>ROUND(SUM(AZ76:AZ79),2)</f>
        <v>0</v>
      </c>
      <c r="BA75" s="122">
        <f>ROUND(SUM(BA76:BA79),2)</f>
        <v>0</v>
      </c>
      <c r="BB75" s="122">
        <f>ROUND(SUM(BB76:BB79),2)</f>
        <v>0</v>
      </c>
      <c r="BC75" s="122">
        <f>ROUND(SUM(BC76:BC79),2)</f>
        <v>0</v>
      </c>
      <c r="BD75" s="124">
        <f>ROUND(SUM(BD76:BD79),2)</f>
        <v>0</v>
      </c>
      <c r="BE75" s="7"/>
      <c r="BS75" s="125" t="s">
        <v>79</v>
      </c>
      <c r="BT75" s="125" t="s">
        <v>87</v>
      </c>
      <c r="BU75" s="125" t="s">
        <v>81</v>
      </c>
      <c r="BV75" s="125" t="s">
        <v>82</v>
      </c>
      <c r="BW75" s="125" t="s">
        <v>152</v>
      </c>
      <c r="BX75" s="125" t="s">
        <v>5</v>
      </c>
      <c r="CL75" s="125" t="s">
        <v>98</v>
      </c>
      <c r="CM75" s="125" t="s">
        <v>89</v>
      </c>
    </row>
    <row r="76" s="4" customFormat="1" ht="16.5" customHeight="1">
      <c r="A76" s="126" t="s">
        <v>90</v>
      </c>
      <c r="B76" s="65"/>
      <c r="C76" s="127"/>
      <c r="D76" s="127"/>
      <c r="E76" s="128" t="s">
        <v>153</v>
      </c>
      <c r="F76" s="128"/>
      <c r="G76" s="128"/>
      <c r="H76" s="128"/>
      <c r="I76" s="128"/>
      <c r="J76" s="127"/>
      <c r="K76" s="128" t="s">
        <v>154</v>
      </c>
      <c r="L76" s="128"/>
      <c r="M76" s="128"/>
      <c r="N76" s="128"/>
      <c r="O76" s="128"/>
      <c r="P76" s="128"/>
      <c r="Q76" s="128"/>
      <c r="R76" s="128"/>
      <c r="S76" s="128"/>
      <c r="T76" s="128"/>
      <c r="U76" s="128"/>
      <c r="V76" s="128"/>
      <c r="W76" s="128"/>
      <c r="X76" s="128"/>
      <c r="Y76" s="128"/>
      <c r="Z76" s="128"/>
      <c r="AA76" s="128"/>
      <c r="AB76" s="128"/>
      <c r="AC76" s="128"/>
      <c r="AD76" s="128"/>
      <c r="AE76" s="128"/>
      <c r="AF76" s="128"/>
      <c r="AG76" s="129">
        <f>'Č61 - Žst Most n.n. kolej 37'!J32</f>
        <v>0</v>
      </c>
      <c r="AH76" s="127"/>
      <c r="AI76" s="127"/>
      <c r="AJ76" s="127"/>
      <c r="AK76" s="127"/>
      <c r="AL76" s="127"/>
      <c r="AM76" s="127"/>
      <c r="AN76" s="129">
        <f>SUM(AG76,AT76)</f>
        <v>0</v>
      </c>
      <c r="AO76" s="127"/>
      <c r="AP76" s="127"/>
      <c r="AQ76" s="130" t="s">
        <v>93</v>
      </c>
      <c r="AR76" s="67"/>
      <c r="AS76" s="131">
        <v>0</v>
      </c>
      <c r="AT76" s="132">
        <f>ROUND(SUM(AV76:AW76),2)</f>
        <v>0</v>
      </c>
      <c r="AU76" s="133">
        <f>'Č61 - Žst Most n.n. kolej 37'!P86</f>
        <v>0</v>
      </c>
      <c r="AV76" s="132">
        <f>'Č61 - Žst Most n.n. kolej 37'!J35</f>
        <v>0</v>
      </c>
      <c r="AW76" s="132">
        <f>'Č61 - Žst Most n.n. kolej 37'!J36</f>
        <v>0</v>
      </c>
      <c r="AX76" s="132">
        <f>'Č61 - Žst Most n.n. kolej 37'!J37</f>
        <v>0</v>
      </c>
      <c r="AY76" s="132">
        <f>'Č61 - Žst Most n.n. kolej 37'!J38</f>
        <v>0</v>
      </c>
      <c r="AZ76" s="132">
        <f>'Č61 - Žst Most n.n. kolej 37'!F35</f>
        <v>0</v>
      </c>
      <c r="BA76" s="132">
        <f>'Č61 - Žst Most n.n. kolej 37'!F36</f>
        <v>0</v>
      </c>
      <c r="BB76" s="132">
        <f>'Č61 - Žst Most n.n. kolej 37'!F37</f>
        <v>0</v>
      </c>
      <c r="BC76" s="132">
        <f>'Č61 - Žst Most n.n. kolej 37'!F38</f>
        <v>0</v>
      </c>
      <c r="BD76" s="134">
        <f>'Č61 - Žst Most n.n. kolej 37'!F39</f>
        <v>0</v>
      </c>
      <c r="BE76" s="4"/>
      <c r="BT76" s="135" t="s">
        <v>89</v>
      </c>
      <c r="BV76" s="135" t="s">
        <v>82</v>
      </c>
      <c r="BW76" s="135" t="s">
        <v>155</v>
      </c>
      <c r="BX76" s="135" t="s">
        <v>152</v>
      </c>
      <c r="CL76" s="135" t="s">
        <v>39</v>
      </c>
    </row>
    <row r="77" s="4" customFormat="1" ht="16.5" customHeight="1">
      <c r="A77" s="126" t="s">
        <v>90</v>
      </c>
      <c r="B77" s="65"/>
      <c r="C77" s="127"/>
      <c r="D77" s="127"/>
      <c r="E77" s="128" t="s">
        <v>156</v>
      </c>
      <c r="F77" s="128"/>
      <c r="G77" s="128"/>
      <c r="H77" s="128"/>
      <c r="I77" s="128"/>
      <c r="J77" s="127"/>
      <c r="K77" s="128" t="s">
        <v>157</v>
      </c>
      <c r="L77" s="128"/>
      <c r="M77" s="128"/>
      <c r="N77" s="128"/>
      <c r="O77" s="128"/>
      <c r="P77" s="128"/>
      <c r="Q77" s="128"/>
      <c r="R77" s="128"/>
      <c r="S77" s="128"/>
      <c r="T77" s="128"/>
      <c r="U77" s="128"/>
      <c r="V77" s="128"/>
      <c r="W77" s="128"/>
      <c r="X77" s="128"/>
      <c r="Y77" s="128"/>
      <c r="Z77" s="128"/>
      <c r="AA77" s="128"/>
      <c r="AB77" s="128"/>
      <c r="AC77" s="128"/>
      <c r="AD77" s="128"/>
      <c r="AE77" s="128"/>
      <c r="AF77" s="128"/>
      <c r="AG77" s="129">
        <f>'Č62 - Žst Most n.n. kolej 38'!J32</f>
        <v>0</v>
      </c>
      <c r="AH77" s="127"/>
      <c r="AI77" s="127"/>
      <c r="AJ77" s="127"/>
      <c r="AK77" s="127"/>
      <c r="AL77" s="127"/>
      <c r="AM77" s="127"/>
      <c r="AN77" s="129">
        <f>SUM(AG77,AT77)</f>
        <v>0</v>
      </c>
      <c r="AO77" s="127"/>
      <c r="AP77" s="127"/>
      <c r="AQ77" s="130" t="s">
        <v>93</v>
      </c>
      <c r="AR77" s="67"/>
      <c r="AS77" s="131">
        <v>0</v>
      </c>
      <c r="AT77" s="132">
        <f>ROUND(SUM(AV77:AW77),2)</f>
        <v>0</v>
      </c>
      <c r="AU77" s="133">
        <f>'Č62 - Žst Most n.n. kolej 38'!P86</f>
        <v>0</v>
      </c>
      <c r="AV77" s="132">
        <f>'Č62 - Žst Most n.n. kolej 38'!J35</f>
        <v>0</v>
      </c>
      <c r="AW77" s="132">
        <f>'Č62 - Žst Most n.n. kolej 38'!J36</f>
        <v>0</v>
      </c>
      <c r="AX77" s="132">
        <f>'Č62 - Žst Most n.n. kolej 38'!J37</f>
        <v>0</v>
      </c>
      <c r="AY77" s="132">
        <f>'Č62 - Žst Most n.n. kolej 38'!J38</f>
        <v>0</v>
      </c>
      <c r="AZ77" s="132">
        <f>'Č62 - Žst Most n.n. kolej 38'!F35</f>
        <v>0</v>
      </c>
      <c r="BA77" s="132">
        <f>'Č62 - Žst Most n.n. kolej 38'!F36</f>
        <v>0</v>
      </c>
      <c r="BB77" s="132">
        <f>'Č62 - Žst Most n.n. kolej 38'!F37</f>
        <v>0</v>
      </c>
      <c r="BC77" s="132">
        <f>'Č62 - Žst Most n.n. kolej 38'!F38</f>
        <v>0</v>
      </c>
      <c r="BD77" s="134">
        <f>'Č62 - Žst Most n.n. kolej 38'!F39</f>
        <v>0</v>
      </c>
      <c r="BE77" s="4"/>
      <c r="BT77" s="135" t="s">
        <v>89</v>
      </c>
      <c r="BV77" s="135" t="s">
        <v>82</v>
      </c>
      <c r="BW77" s="135" t="s">
        <v>158</v>
      </c>
      <c r="BX77" s="135" t="s">
        <v>152</v>
      </c>
      <c r="CL77" s="135" t="s">
        <v>39</v>
      </c>
    </row>
    <row r="78" s="4" customFormat="1" ht="23.25" customHeight="1">
      <c r="A78" s="126" t="s">
        <v>90</v>
      </c>
      <c r="B78" s="65"/>
      <c r="C78" s="127"/>
      <c r="D78" s="127"/>
      <c r="E78" s="128" t="s">
        <v>159</v>
      </c>
      <c r="F78" s="128"/>
      <c r="G78" s="128"/>
      <c r="H78" s="128"/>
      <c r="I78" s="128"/>
      <c r="J78" s="127"/>
      <c r="K78" s="128" t="s">
        <v>160</v>
      </c>
      <c r="L78" s="128"/>
      <c r="M78" s="128"/>
      <c r="N78" s="128"/>
      <c r="O78" s="128"/>
      <c r="P78" s="128"/>
      <c r="Q78" s="128"/>
      <c r="R78" s="128"/>
      <c r="S78" s="128"/>
      <c r="T78" s="128"/>
      <c r="U78" s="128"/>
      <c r="V78" s="128"/>
      <c r="W78" s="128"/>
      <c r="X78" s="128"/>
      <c r="Y78" s="128"/>
      <c r="Z78" s="128"/>
      <c r="AA78" s="128"/>
      <c r="AB78" s="128"/>
      <c r="AC78" s="128"/>
      <c r="AD78" s="128"/>
      <c r="AE78" s="128"/>
      <c r="AF78" s="128"/>
      <c r="AG78" s="129">
        <f>'Č63 - Oprava přejezdu Lou...'!J32</f>
        <v>0</v>
      </c>
      <c r="AH78" s="127"/>
      <c r="AI78" s="127"/>
      <c r="AJ78" s="127"/>
      <c r="AK78" s="127"/>
      <c r="AL78" s="127"/>
      <c r="AM78" s="127"/>
      <c r="AN78" s="129">
        <f>SUM(AG78,AT78)</f>
        <v>0</v>
      </c>
      <c r="AO78" s="127"/>
      <c r="AP78" s="127"/>
      <c r="AQ78" s="130" t="s">
        <v>93</v>
      </c>
      <c r="AR78" s="67"/>
      <c r="AS78" s="131">
        <v>0</v>
      </c>
      <c r="AT78" s="132">
        <f>ROUND(SUM(AV78:AW78),2)</f>
        <v>0</v>
      </c>
      <c r="AU78" s="133">
        <f>'Č63 - Oprava přejezdu Lou...'!P86</f>
        <v>0</v>
      </c>
      <c r="AV78" s="132">
        <f>'Č63 - Oprava přejezdu Lou...'!J35</f>
        <v>0</v>
      </c>
      <c r="AW78" s="132">
        <f>'Č63 - Oprava přejezdu Lou...'!J36</f>
        <v>0</v>
      </c>
      <c r="AX78" s="132">
        <f>'Č63 - Oprava přejezdu Lou...'!J37</f>
        <v>0</v>
      </c>
      <c r="AY78" s="132">
        <f>'Č63 - Oprava přejezdu Lou...'!J38</f>
        <v>0</v>
      </c>
      <c r="AZ78" s="132">
        <f>'Č63 - Oprava přejezdu Lou...'!F35</f>
        <v>0</v>
      </c>
      <c r="BA78" s="132">
        <f>'Č63 - Oprava přejezdu Lou...'!F36</f>
        <v>0</v>
      </c>
      <c r="BB78" s="132">
        <f>'Č63 - Oprava přejezdu Lou...'!F37</f>
        <v>0</v>
      </c>
      <c r="BC78" s="132">
        <f>'Č63 - Oprava přejezdu Lou...'!F38</f>
        <v>0</v>
      </c>
      <c r="BD78" s="134">
        <f>'Č63 - Oprava přejezdu Lou...'!F39</f>
        <v>0</v>
      </c>
      <c r="BE78" s="4"/>
      <c r="BT78" s="135" t="s">
        <v>89</v>
      </c>
      <c r="BV78" s="135" t="s">
        <v>82</v>
      </c>
      <c r="BW78" s="135" t="s">
        <v>161</v>
      </c>
      <c r="BX78" s="135" t="s">
        <v>152</v>
      </c>
      <c r="CL78" s="135" t="s">
        <v>39</v>
      </c>
    </row>
    <row r="79" s="4" customFormat="1" ht="23.25" customHeight="1">
      <c r="A79" s="126" t="s">
        <v>90</v>
      </c>
      <c r="B79" s="65"/>
      <c r="C79" s="127"/>
      <c r="D79" s="127"/>
      <c r="E79" s="128" t="s">
        <v>162</v>
      </c>
      <c r="F79" s="128"/>
      <c r="G79" s="128"/>
      <c r="H79" s="128"/>
      <c r="I79" s="128"/>
      <c r="J79" s="127"/>
      <c r="K79" s="128" t="s">
        <v>163</v>
      </c>
      <c r="L79" s="128"/>
      <c r="M79" s="128"/>
      <c r="N79" s="128"/>
      <c r="O79" s="128"/>
      <c r="P79" s="128"/>
      <c r="Q79" s="128"/>
      <c r="R79" s="128"/>
      <c r="S79" s="128"/>
      <c r="T79" s="128"/>
      <c r="U79" s="128"/>
      <c r="V79" s="128"/>
      <c r="W79" s="128"/>
      <c r="X79" s="128"/>
      <c r="Y79" s="128"/>
      <c r="Z79" s="128"/>
      <c r="AA79" s="128"/>
      <c r="AB79" s="128"/>
      <c r="AC79" s="128"/>
      <c r="AD79" s="128"/>
      <c r="AE79" s="128"/>
      <c r="AF79" s="128"/>
      <c r="AG79" s="129">
        <f>'Č64 - Oprava přejezdu Lou...'!J32</f>
        <v>0</v>
      </c>
      <c r="AH79" s="127"/>
      <c r="AI79" s="127"/>
      <c r="AJ79" s="127"/>
      <c r="AK79" s="127"/>
      <c r="AL79" s="127"/>
      <c r="AM79" s="127"/>
      <c r="AN79" s="129">
        <f>SUM(AG79,AT79)</f>
        <v>0</v>
      </c>
      <c r="AO79" s="127"/>
      <c r="AP79" s="127"/>
      <c r="AQ79" s="130" t="s">
        <v>93</v>
      </c>
      <c r="AR79" s="67"/>
      <c r="AS79" s="131">
        <v>0</v>
      </c>
      <c r="AT79" s="132">
        <f>ROUND(SUM(AV79:AW79),2)</f>
        <v>0</v>
      </c>
      <c r="AU79" s="133">
        <f>'Č64 - Oprava přejezdu Lou...'!P86</f>
        <v>0</v>
      </c>
      <c r="AV79" s="132">
        <f>'Č64 - Oprava přejezdu Lou...'!J35</f>
        <v>0</v>
      </c>
      <c r="AW79" s="132">
        <f>'Č64 - Oprava přejezdu Lou...'!J36</f>
        <v>0</v>
      </c>
      <c r="AX79" s="132">
        <f>'Č64 - Oprava přejezdu Lou...'!J37</f>
        <v>0</v>
      </c>
      <c r="AY79" s="132">
        <f>'Č64 - Oprava přejezdu Lou...'!J38</f>
        <v>0</v>
      </c>
      <c r="AZ79" s="132">
        <f>'Č64 - Oprava přejezdu Lou...'!F35</f>
        <v>0</v>
      </c>
      <c r="BA79" s="132">
        <f>'Č64 - Oprava přejezdu Lou...'!F36</f>
        <v>0</v>
      </c>
      <c r="BB79" s="132">
        <f>'Č64 - Oprava přejezdu Lou...'!F37</f>
        <v>0</v>
      </c>
      <c r="BC79" s="132">
        <f>'Č64 - Oprava přejezdu Lou...'!F38</f>
        <v>0</v>
      </c>
      <c r="BD79" s="134">
        <f>'Č64 - Oprava přejezdu Lou...'!F39</f>
        <v>0</v>
      </c>
      <c r="BE79" s="4"/>
      <c r="BT79" s="135" t="s">
        <v>89</v>
      </c>
      <c r="BV79" s="135" t="s">
        <v>82</v>
      </c>
      <c r="BW79" s="135" t="s">
        <v>164</v>
      </c>
      <c r="BX79" s="135" t="s">
        <v>152</v>
      </c>
      <c r="CL79" s="135" t="s">
        <v>39</v>
      </c>
    </row>
    <row r="80" s="7" customFormat="1" ht="16.5" customHeight="1">
      <c r="A80" s="7"/>
      <c r="B80" s="113"/>
      <c r="C80" s="114"/>
      <c r="D80" s="115" t="s">
        <v>165</v>
      </c>
      <c r="E80" s="115"/>
      <c r="F80" s="115"/>
      <c r="G80" s="115"/>
      <c r="H80" s="115"/>
      <c r="I80" s="116"/>
      <c r="J80" s="115" t="s">
        <v>166</v>
      </c>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7">
        <f>ROUND(AG81,2)</f>
        <v>0</v>
      </c>
      <c r="AH80" s="116"/>
      <c r="AI80" s="116"/>
      <c r="AJ80" s="116"/>
      <c r="AK80" s="116"/>
      <c r="AL80" s="116"/>
      <c r="AM80" s="116"/>
      <c r="AN80" s="118">
        <f>SUM(AG80,AT80)</f>
        <v>0</v>
      </c>
      <c r="AO80" s="116"/>
      <c r="AP80" s="116"/>
      <c r="AQ80" s="119" t="s">
        <v>86</v>
      </c>
      <c r="AR80" s="120"/>
      <c r="AS80" s="121">
        <f>ROUND(AS81,2)</f>
        <v>0</v>
      </c>
      <c r="AT80" s="122">
        <f>ROUND(SUM(AV80:AW80),2)</f>
        <v>0</v>
      </c>
      <c r="AU80" s="123">
        <f>ROUND(AU81,5)</f>
        <v>0</v>
      </c>
      <c r="AV80" s="122">
        <f>ROUND(AZ80*L29,2)</f>
        <v>0</v>
      </c>
      <c r="AW80" s="122">
        <f>ROUND(BA80*L30,2)</f>
        <v>0</v>
      </c>
      <c r="AX80" s="122">
        <f>ROUND(BB80*L29,2)</f>
        <v>0</v>
      </c>
      <c r="AY80" s="122">
        <f>ROUND(BC80*L30,2)</f>
        <v>0</v>
      </c>
      <c r="AZ80" s="122">
        <f>ROUND(AZ81,2)</f>
        <v>0</v>
      </c>
      <c r="BA80" s="122">
        <f>ROUND(BA81,2)</f>
        <v>0</v>
      </c>
      <c r="BB80" s="122">
        <f>ROUND(BB81,2)</f>
        <v>0</v>
      </c>
      <c r="BC80" s="122">
        <f>ROUND(BC81,2)</f>
        <v>0</v>
      </c>
      <c r="BD80" s="124">
        <f>ROUND(BD81,2)</f>
        <v>0</v>
      </c>
      <c r="BE80" s="7"/>
      <c r="BS80" s="125" t="s">
        <v>79</v>
      </c>
      <c r="BT80" s="125" t="s">
        <v>87</v>
      </c>
      <c r="BU80" s="125" t="s">
        <v>81</v>
      </c>
      <c r="BV80" s="125" t="s">
        <v>82</v>
      </c>
      <c r="BW80" s="125" t="s">
        <v>167</v>
      </c>
      <c r="BX80" s="125" t="s">
        <v>5</v>
      </c>
      <c r="CL80" s="125" t="s">
        <v>168</v>
      </c>
      <c r="CM80" s="125" t="s">
        <v>89</v>
      </c>
    </row>
    <row r="81" s="4" customFormat="1" ht="16.5" customHeight="1">
      <c r="A81" s="126" t="s">
        <v>90</v>
      </c>
      <c r="B81" s="65"/>
      <c r="C81" s="127"/>
      <c r="D81" s="127"/>
      <c r="E81" s="128" t="s">
        <v>153</v>
      </c>
      <c r="F81" s="128"/>
      <c r="G81" s="128"/>
      <c r="H81" s="128"/>
      <c r="I81" s="128"/>
      <c r="J81" s="127"/>
      <c r="K81" s="128" t="s">
        <v>169</v>
      </c>
      <c r="L81" s="128"/>
      <c r="M81" s="128"/>
      <c r="N81" s="128"/>
      <c r="O81" s="128"/>
      <c r="P81" s="128"/>
      <c r="Q81" s="128"/>
      <c r="R81" s="128"/>
      <c r="S81" s="128"/>
      <c r="T81" s="128"/>
      <c r="U81" s="128"/>
      <c r="V81" s="128"/>
      <c r="W81" s="128"/>
      <c r="X81" s="128"/>
      <c r="Y81" s="128"/>
      <c r="Z81" s="128"/>
      <c r="AA81" s="128"/>
      <c r="AB81" s="128"/>
      <c r="AC81" s="128"/>
      <c r="AD81" s="128"/>
      <c r="AE81" s="128"/>
      <c r="AF81" s="128"/>
      <c r="AG81" s="129">
        <f>'Č61 - VRN'!J32</f>
        <v>0</v>
      </c>
      <c r="AH81" s="127"/>
      <c r="AI81" s="127"/>
      <c r="AJ81" s="127"/>
      <c r="AK81" s="127"/>
      <c r="AL81" s="127"/>
      <c r="AM81" s="127"/>
      <c r="AN81" s="129">
        <f>SUM(AG81,AT81)</f>
        <v>0</v>
      </c>
      <c r="AO81" s="127"/>
      <c r="AP81" s="127"/>
      <c r="AQ81" s="130" t="s">
        <v>93</v>
      </c>
      <c r="AR81" s="67"/>
      <c r="AS81" s="131">
        <v>0</v>
      </c>
      <c r="AT81" s="132">
        <f>ROUND(SUM(AV81:AW81),2)</f>
        <v>0</v>
      </c>
      <c r="AU81" s="133">
        <f>'Č61 - VRN'!P86</f>
        <v>0</v>
      </c>
      <c r="AV81" s="132">
        <f>'Č61 - VRN'!J35</f>
        <v>0</v>
      </c>
      <c r="AW81" s="132">
        <f>'Č61 - VRN'!J36</f>
        <v>0</v>
      </c>
      <c r="AX81" s="132">
        <f>'Č61 - VRN'!J37</f>
        <v>0</v>
      </c>
      <c r="AY81" s="132">
        <f>'Č61 - VRN'!J38</f>
        <v>0</v>
      </c>
      <c r="AZ81" s="132">
        <f>'Č61 - VRN'!F35</f>
        <v>0</v>
      </c>
      <c r="BA81" s="132">
        <f>'Č61 - VRN'!F36</f>
        <v>0</v>
      </c>
      <c r="BB81" s="132">
        <f>'Č61 - VRN'!F37</f>
        <v>0</v>
      </c>
      <c r="BC81" s="132">
        <f>'Č61 - VRN'!F38</f>
        <v>0</v>
      </c>
      <c r="BD81" s="134">
        <f>'Č61 - VRN'!F39</f>
        <v>0</v>
      </c>
      <c r="BE81" s="4"/>
      <c r="BT81" s="135" t="s">
        <v>89</v>
      </c>
      <c r="BV81" s="135" t="s">
        <v>82</v>
      </c>
      <c r="BW81" s="135" t="s">
        <v>170</v>
      </c>
      <c r="BX81" s="135" t="s">
        <v>167</v>
      </c>
      <c r="CL81" s="135" t="s">
        <v>168</v>
      </c>
    </row>
    <row r="82" s="7" customFormat="1" ht="24.75" customHeight="1">
      <c r="A82" s="7"/>
      <c r="B82" s="113"/>
      <c r="C82" s="114"/>
      <c r="D82" s="115" t="s">
        <v>171</v>
      </c>
      <c r="E82" s="115"/>
      <c r="F82" s="115"/>
      <c r="G82" s="115"/>
      <c r="H82" s="115"/>
      <c r="I82" s="116"/>
      <c r="J82" s="115" t="s">
        <v>172</v>
      </c>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7">
        <f>ROUND(SUM(AG83:AG84),2)</f>
        <v>0</v>
      </c>
      <c r="AH82" s="116"/>
      <c r="AI82" s="116"/>
      <c r="AJ82" s="116"/>
      <c r="AK82" s="116"/>
      <c r="AL82" s="116"/>
      <c r="AM82" s="116"/>
      <c r="AN82" s="118">
        <f>SUM(AG82,AT82)</f>
        <v>0</v>
      </c>
      <c r="AO82" s="116"/>
      <c r="AP82" s="116"/>
      <c r="AQ82" s="119" t="s">
        <v>86</v>
      </c>
      <c r="AR82" s="120"/>
      <c r="AS82" s="121">
        <f>ROUND(SUM(AS83:AS84),2)</f>
        <v>0</v>
      </c>
      <c r="AT82" s="122">
        <f>ROUND(SUM(AV82:AW82),2)</f>
        <v>0</v>
      </c>
      <c r="AU82" s="123">
        <f>ROUND(SUM(AU83:AU84),5)</f>
        <v>0</v>
      </c>
      <c r="AV82" s="122">
        <f>ROUND(AZ82*L29,2)</f>
        <v>0</v>
      </c>
      <c r="AW82" s="122">
        <f>ROUND(BA82*L30,2)</f>
        <v>0</v>
      </c>
      <c r="AX82" s="122">
        <f>ROUND(BB82*L29,2)</f>
        <v>0</v>
      </c>
      <c r="AY82" s="122">
        <f>ROUND(BC82*L30,2)</f>
        <v>0</v>
      </c>
      <c r="AZ82" s="122">
        <f>ROUND(SUM(AZ83:AZ84),2)</f>
        <v>0</v>
      </c>
      <c r="BA82" s="122">
        <f>ROUND(SUM(BA83:BA84),2)</f>
        <v>0</v>
      </c>
      <c r="BB82" s="122">
        <f>ROUND(SUM(BB83:BB84),2)</f>
        <v>0</v>
      </c>
      <c r="BC82" s="122">
        <f>ROUND(SUM(BC83:BC84),2)</f>
        <v>0</v>
      </c>
      <c r="BD82" s="124">
        <f>ROUND(SUM(BD83:BD84),2)</f>
        <v>0</v>
      </c>
      <c r="BE82" s="7"/>
      <c r="BS82" s="125" t="s">
        <v>79</v>
      </c>
      <c r="BT82" s="125" t="s">
        <v>87</v>
      </c>
      <c r="BU82" s="125" t="s">
        <v>81</v>
      </c>
      <c r="BV82" s="125" t="s">
        <v>82</v>
      </c>
      <c r="BW82" s="125" t="s">
        <v>173</v>
      </c>
      <c r="BX82" s="125" t="s">
        <v>5</v>
      </c>
      <c r="CL82" s="125" t="s">
        <v>19</v>
      </c>
      <c r="CM82" s="125" t="s">
        <v>89</v>
      </c>
    </row>
    <row r="83" s="4" customFormat="1" ht="23.25" customHeight="1">
      <c r="A83" s="126" t="s">
        <v>90</v>
      </c>
      <c r="B83" s="65"/>
      <c r="C83" s="127"/>
      <c r="D83" s="127"/>
      <c r="E83" s="128" t="s">
        <v>174</v>
      </c>
      <c r="F83" s="128"/>
      <c r="G83" s="128"/>
      <c r="H83" s="128"/>
      <c r="I83" s="128"/>
      <c r="J83" s="127"/>
      <c r="K83" s="128" t="s">
        <v>175</v>
      </c>
      <c r="L83" s="128"/>
      <c r="M83" s="128"/>
      <c r="N83" s="128"/>
      <c r="O83" s="128"/>
      <c r="P83" s="128"/>
      <c r="Q83" s="128"/>
      <c r="R83" s="128"/>
      <c r="S83" s="128"/>
      <c r="T83" s="128"/>
      <c r="U83" s="128"/>
      <c r="V83" s="128"/>
      <c r="W83" s="128"/>
      <c r="X83" s="128"/>
      <c r="Y83" s="128"/>
      <c r="Z83" s="128"/>
      <c r="AA83" s="128"/>
      <c r="AB83" s="128"/>
      <c r="AC83" s="128"/>
      <c r="AD83" s="128"/>
      <c r="AE83" s="128"/>
      <c r="AF83" s="128"/>
      <c r="AG83" s="129">
        <f>'Č91 - Kolejnice R350 HT z...'!J32</f>
        <v>0</v>
      </c>
      <c r="AH83" s="127"/>
      <c r="AI83" s="127"/>
      <c r="AJ83" s="127"/>
      <c r="AK83" s="127"/>
      <c r="AL83" s="127"/>
      <c r="AM83" s="127"/>
      <c r="AN83" s="129">
        <f>SUM(AG83,AT83)</f>
        <v>0</v>
      </c>
      <c r="AO83" s="127"/>
      <c r="AP83" s="127"/>
      <c r="AQ83" s="130" t="s">
        <v>93</v>
      </c>
      <c r="AR83" s="67"/>
      <c r="AS83" s="131">
        <v>0</v>
      </c>
      <c r="AT83" s="132">
        <f>ROUND(SUM(AV83:AW83),2)</f>
        <v>0</v>
      </c>
      <c r="AU83" s="133">
        <f>'Č91 - Kolejnice R350 HT z...'!P85</f>
        <v>0</v>
      </c>
      <c r="AV83" s="132">
        <f>'Č91 - Kolejnice R350 HT z...'!J35</f>
        <v>0</v>
      </c>
      <c r="AW83" s="132">
        <f>'Č91 - Kolejnice R350 HT z...'!J36</f>
        <v>0</v>
      </c>
      <c r="AX83" s="132">
        <f>'Č91 - Kolejnice R350 HT z...'!J37</f>
        <v>0</v>
      </c>
      <c r="AY83" s="132">
        <f>'Č91 - Kolejnice R350 HT z...'!J38</f>
        <v>0</v>
      </c>
      <c r="AZ83" s="132">
        <f>'Č91 - Kolejnice R350 HT z...'!F35</f>
        <v>0</v>
      </c>
      <c r="BA83" s="132">
        <f>'Č91 - Kolejnice R350 HT z...'!F36</f>
        <v>0</v>
      </c>
      <c r="BB83" s="132">
        <f>'Č91 - Kolejnice R350 HT z...'!F37</f>
        <v>0</v>
      </c>
      <c r="BC83" s="132">
        <f>'Č91 - Kolejnice R350 HT z...'!F38</f>
        <v>0</v>
      </c>
      <c r="BD83" s="134">
        <f>'Č91 - Kolejnice R350 HT z...'!F39</f>
        <v>0</v>
      </c>
      <c r="BE83" s="4"/>
      <c r="BT83" s="135" t="s">
        <v>89</v>
      </c>
      <c r="BV83" s="135" t="s">
        <v>82</v>
      </c>
      <c r="BW83" s="135" t="s">
        <v>176</v>
      </c>
      <c r="BX83" s="135" t="s">
        <v>173</v>
      </c>
      <c r="CL83" s="135" t="s">
        <v>98</v>
      </c>
    </row>
    <row r="84" s="4" customFormat="1" ht="23.25" customHeight="1">
      <c r="A84" s="126" t="s">
        <v>90</v>
      </c>
      <c r="B84" s="65"/>
      <c r="C84" s="127"/>
      <c r="D84" s="127"/>
      <c r="E84" s="128" t="s">
        <v>177</v>
      </c>
      <c r="F84" s="128"/>
      <c r="G84" s="128"/>
      <c r="H84" s="128"/>
      <c r="I84" s="128"/>
      <c r="J84" s="127"/>
      <c r="K84" s="128" t="s">
        <v>178</v>
      </c>
      <c r="L84" s="128"/>
      <c r="M84" s="128"/>
      <c r="N84" s="128"/>
      <c r="O84" s="128"/>
      <c r="P84" s="128"/>
      <c r="Q84" s="128"/>
      <c r="R84" s="128"/>
      <c r="S84" s="128"/>
      <c r="T84" s="128"/>
      <c r="U84" s="128"/>
      <c r="V84" s="128"/>
      <c r="W84" s="128"/>
      <c r="X84" s="128"/>
      <c r="Y84" s="128"/>
      <c r="Z84" s="128"/>
      <c r="AA84" s="128"/>
      <c r="AB84" s="128"/>
      <c r="AC84" s="128"/>
      <c r="AD84" s="128"/>
      <c r="AE84" s="128"/>
      <c r="AF84" s="128"/>
      <c r="AG84" s="129">
        <f>'Č92 - Materiál užitý ze z...'!J32</f>
        <v>0</v>
      </c>
      <c r="AH84" s="127"/>
      <c r="AI84" s="127"/>
      <c r="AJ84" s="127"/>
      <c r="AK84" s="127"/>
      <c r="AL84" s="127"/>
      <c r="AM84" s="127"/>
      <c r="AN84" s="129">
        <f>SUM(AG84,AT84)</f>
        <v>0</v>
      </c>
      <c r="AO84" s="127"/>
      <c r="AP84" s="127"/>
      <c r="AQ84" s="130" t="s">
        <v>93</v>
      </c>
      <c r="AR84" s="67"/>
      <c r="AS84" s="136">
        <v>0</v>
      </c>
      <c r="AT84" s="137">
        <f>ROUND(SUM(AV84:AW84),2)</f>
        <v>0</v>
      </c>
      <c r="AU84" s="138">
        <f>'Č92 - Materiál užitý ze z...'!P88</f>
        <v>0</v>
      </c>
      <c r="AV84" s="137">
        <f>'Č92 - Materiál užitý ze z...'!J35</f>
        <v>0</v>
      </c>
      <c r="AW84" s="137">
        <f>'Č92 - Materiál užitý ze z...'!J36</f>
        <v>0</v>
      </c>
      <c r="AX84" s="137">
        <f>'Č92 - Materiál užitý ze z...'!J37</f>
        <v>0</v>
      </c>
      <c r="AY84" s="137">
        <f>'Č92 - Materiál užitý ze z...'!J38</f>
        <v>0</v>
      </c>
      <c r="AZ84" s="137">
        <f>'Č92 - Materiál užitý ze z...'!F35</f>
        <v>0</v>
      </c>
      <c r="BA84" s="137">
        <f>'Č92 - Materiál užitý ze z...'!F36</f>
        <v>0</v>
      </c>
      <c r="BB84" s="137">
        <f>'Č92 - Materiál užitý ze z...'!F37</f>
        <v>0</v>
      </c>
      <c r="BC84" s="137">
        <f>'Č92 - Materiál užitý ze z...'!F38</f>
        <v>0</v>
      </c>
      <c r="BD84" s="139">
        <f>'Č92 - Materiál užitý ze z...'!F39</f>
        <v>0</v>
      </c>
      <c r="BE84" s="4"/>
      <c r="BT84" s="135" t="s">
        <v>89</v>
      </c>
      <c r="BV84" s="135" t="s">
        <v>82</v>
      </c>
      <c r="BW84" s="135" t="s">
        <v>179</v>
      </c>
      <c r="BX84" s="135" t="s">
        <v>173</v>
      </c>
      <c r="CL84" s="135" t="s">
        <v>19</v>
      </c>
    </row>
    <row r="85" s="2" customFormat="1" ht="30" customHeight="1">
      <c r="A85" s="39"/>
      <c r="B85" s="40"/>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1"/>
      <c r="AM85" s="41"/>
      <c r="AN85" s="41"/>
      <c r="AO85" s="41"/>
      <c r="AP85" s="41"/>
      <c r="AQ85" s="41"/>
      <c r="AR85" s="45"/>
      <c r="AS85" s="39"/>
      <c r="AT85" s="39"/>
      <c r="AU85" s="39"/>
      <c r="AV85" s="39"/>
      <c r="AW85" s="39"/>
      <c r="AX85" s="39"/>
      <c r="AY85" s="39"/>
      <c r="AZ85" s="39"/>
      <c r="BA85" s="39"/>
      <c r="BB85" s="39"/>
      <c r="BC85" s="39"/>
      <c r="BD85" s="39"/>
      <c r="BE85" s="39"/>
    </row>
    <row r="86" s="2" customFormat="1" ht="6.96" customHeight="1">
      <c r="A86" s="39"/>
      <c r="B86" s="61"/>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45"/>
      <c r="AS86" s="39"/>
      <c r="AT86" s="39"/>
      <c r="AU86" s="39"/>
      <c r="AV86" s="39"/>
      <c r="AW86" s="39"/>
      <c r="AX86" s="39"/>
      <c r="AY86" s="39"/>
      <c r="AZ86" s="39"/>
      <c r="BA86" s="39"/>
      <c r="BB86" s="39"/>
      <c r="BC86" s="39"/>
      <c r="BD86" s="39"/>
      <c r="BE86" s="39"/>
    </row>
  </sheetData>
  <sheetProtection sheet="1" formatColumns="0" formatRows="0" objects="1" scenarios="1" spinCount="100000" saltValue="zTaTWSXMHOh2VKzFk9s+YD7ckjs14rtMtRztN6RpsN0quxJ13OD2+bc2K38J918qB3oZ3tfcJevCXhQBTKWYXw==" hashValue="nhugCpE9bXCnGOgl5aHfSPpL7CznV4ill0gaCU1kTQSmZhDgu0LU7kPHtdIULS2nTITLuUuWOC1jyhxjZEXaRQ==" algorithmName="SHA-512" password="CC35"/>
  <mergeCells count="158">
    <mergeCell ref="K64:AF64"/>
    <mergeCell ref="E64:I64"/>
    <mergeCell ref="D65:H65"/>
    <mergeCell ref="J65:AF65"/>
    <mergeCell ref="E66:I66"/>
    <mergeCell ref="K66:AF66"/>
    <mergeCell ref="K67:AF67"/>
    <mergeCell ref="E67:I67"/>
    <mergeCell ref="E68:I68"/>
    <mergeCell ref="K68:AF68"/>
    <mergeCell ref="E69:I69"/>
    <mergeCell ref="K69:AF69"/>
    <mergeCell ref="K70:AF70"/>
    <mergeCell ref="E70:I70"/>
    <mergeCell ref="D71:H71"/>
    <mergeCell ref="J71:AF71"/>
    <mergeCell ref="K72:AF72"/>
    <mergeCell ref="E72:I72"/>
    <mergeCell ref="J73:AF73"/>
    <mergeCell ref="D73:H73"/>
    <mergeCell ref="K74:AF74"/>
    <mergeCell ref="E74:I74"/>
    <mergeCell ref="D75:H75"/>
    <mergeCell ref="J75:AF75"/>
    <mergeCell ref="K76:AF76"/>
    <mergeCell ref="E76:I76"/>
    <mergeCell ref="E77:I77"/>
    <mergeCell ref="K77:AF77"/>
    <mergeCell ref="K78:AF78"/>
    <mergeCell ref="E78:I78"/>
    <mergeCell ref="E79:I79"/>
    <mergeCell ref="K79:AF79"/>
    <mergeCell ref="D80:H80"/>
    <mergeCell ref="J80:AF80"/>
    <mergeCell ref="E81:I81"/>
    <mergeCell ref="K81:AF81"/>
    <mergeCell ref="D82:H82"/>
    <mergeCell ref="J82:AF82"/>
    <mergeCell ref="E83:I83"/>
    <mergeCell ref="K83:AF83"/>
    <mergeCell ref="E84:I84"/>
    <mergeCell ref="K84:AF84"/>
    <mergeCell ref="AN61:AP61"/>
    <mergeCell ref="AG61:AM61"/>
    <mergeCell ref="AG62:AM62"/>
    <mergeCell ref="AN62:AP62"/>
    <mergeCell ref="AN63:AP63"/>
    <mergeCell ref="AG63:AM63"/>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AN80:AP80"/>
    <mergeCell ref="AG80:AM80"/>
    <mergeCell ref="AN81:AP81"/>
    <mergeCell ref="AG81:AM81"/>
    <mergeCell ref="AN82:AP82"/>
    <mergeCell ref="AG82:AM82"/>
    <mergeCell ref="AN83:AP83"/>
    <mergeCell ref="AG83:AM83"/>
    <mergeCell ref="AN84:AP84"/>
    <mergeCell ref="AG84:AM84"/>
    <mergeCell ref="L45:AO45"/>
    <mergeCell ref="I52:AF52"/>
    <mergeCell ref="C52:G52"/>
    <mergeCell ref="J55:AF55"/>
    <mergeCell ref="D55:H55"/>
    <mergeCell ref="K56:AF56"/>
    <mergeCell ref="E56:I56"/>
    <mergeCell ref="K57:AF57"/>
    <mergeCell ref="E57:I57"/>
    <mergeCell ref="E58:I58"/>
    <mergeCell ref="K58:AF58"/>
    <mergeCell ref="J59:AF59"/>
    <mergeCell ref="D59:H59"/>
    <mergeCell ref="E60:I60"/>
    <mergeCell ref="K60:AF60"/>
    <mergeCell ref="K61:AF61"/>
    <mergeCell ref="E61:I61"/>
    <mergeCell ref="E62:I62"/>
    <mergeCell ref="K62:AF62"/>
    <mergeCell ref="E63:I63"/>
    <mergeCell ref="K63:AF63"/>
    <mergeCell ref="AM47:AN47"/>
    <mergeCell ref="AM49:AP49"/>
    <mergeCell ref="AS49:AT51"/>
    <mergeCell ref="AM50:AP50"/>
    <mergeCell ref="AN52:AP52"/>
    <mergeCell ref="AG52:AM52"/>
    <mergeCell ref="AG55:AM55"/>
    <mergeCell ref="AN55:AP55"/>
    <mergeCell ref="AN56:AP56"/>
    <mergeCell ref="AG56:AM56"/>
    <mergeCell ref="AG57:AM57"/>
    <mergeCell ref="AN57:AP57"/>
    <mergeCell ref="AG58:AM58"/>
    <mergeCell ref="AN58:AP58"/>
    <mergeCell ref="AG59:AM59"/>
    <mergeCell ref="AN59:AP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Č11 - Č.Zlatníky-Most, 2.TK'!C2" display="/"/>
    <hyperlink ref="A57" location="'Č12 - žst.Most n.n. kol.č...'!C2" display="/"/>
    <hyperlink ref="A58" location="'Č13 - žst.Most n.n._kol.č...'!C2" display="/"/>
    <hyperlink ref="A60" location="'Č21 - 1.TK Řehlovice - Tr...'!C2" display="/"/>
    <hyperlink ref="A61" location="'Č22 - 1.TK Úpořiny - Řehl...'!C2" display="/"/>
    <hyperlink ref="A62" location="'Č23 - 2.TK Trmice – Řehlo...'!C2" display="/"/>
    <hyperlink ref="A63" location="'Č24 - 2.TK Řehlovice – Úp...'!C2" display="/"/>
    <hyperlink ref="A64" location="'Č25 - Složení kolenic R35...'!C2" display="/"/>
    <hyperlink ref="A66" location="'Č31 - TK Louny předměstí ...'!C2" display="/"/>
    <hyperlink ref="A67" location="'Č32 - TK Břvany - Bečov'!C2" display="/"/>
    <hyperlink ref="A68" location="'Č33 - 1.SK Lenešice'!C2" display="/"/>
    <hyperlink ref="A69" location="'Č34 - Oprava přejezdu P19...'!C2" display="/"/>
    <hyperlink ref="A70" location="'Č35 - Oprava přejezdu P19...'!C2" display="/"/>
    <hyperlink ref="A72" location="'Č41 - TK Oldřichov u Duch...'!C2" display="/"/>
    <hyperlink ref="A74" location="'Č51 - TK Milostín – Měcho...'!C2" display="/"/>
    <hyperlink ref="A76" location="'Č61 - Žst Most n.n. kolej 37'!C2" display="/"/>
    <hyperlink ref="A77" location="'Č62 - Žst Most n.n. kolej 38'!C2" display="/"/>
    <hyperlink ref="A78" location="'Č63 - Oprava přejezdu Lou...'!C2" display="/"/>
    <hyperlink ref="A79" location="'Č64 - Oprava přejezdu Lou...'!C2" display="/"/>
    <hyperlink ref="A81" location="'Č61 - VRN'!C2" display="/"/>
    <hyperlink ref="A83" location="'Č91 - Kolejnice R350 HT z...'!C2" display="/"/>
    <hyperlink ref="A84" location="'Č92 - Materiál užitý ze z...'!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125</v>
      </c>
      <c r="AZ2" s="141" t="s">
        <v>837</v>
      </c>
      <c r="BA2" s="141" t="s">
        <v>838</v>
      </c>
      <c r="BB2" s="141" t="s">
        <v>186</v>
      </c>
      <c r="BC2" s="141" t="s">
        <v>964</v>
      </c>
      <c r="BD2" s="141" t="s">
        <v>89</v>
      </c>
    </row>
    <row r="3" hidden="1" s="1" customFormat="1" ht="6.96" customHeight="1">
      <c r="B3" s="142"/>
      <c r="C3" s="143"/>
      <c r="D3" s="143"/>
      <c r="E3" s="143"/>
      <c r="F3" s="143"/>
      <c r="G3" s="143"/>
      <c r="H3" s="143"/>
      <c r="I3" s="144"/>
      <c r="J3" s="143"/>
      <c r="K3" s="143"/>
      <c r="L3" s="20"/>
      <c r="AT3" s="17" t="s">
        <v>89</v>
      </c>
      <c r="AZ3" s="141" t="s">
        <v>965</v>
      </c>
      <c r="BA3" s="141" t="s">
        <v>653</v>
      </c>
      <c r="BB3" s="141" t="s">
        <v>182</v>
      </c>
      <c r="BC3" s="141" t="s">
        <v>966</v>
      </c>
      <c r="BD3" s="141" t="s">
        <v>89</v>
      </c>
    </row>
    <row r="4" hidden="1" s="1" customFormat="1" ht="24.96" customHeight="1">
      <c r="B4" s="20"/>
      <c r="D4" s="145" t="s">
        <v>188</v>
      </c>
      <c r="I4" s="140"/>
      <c r="L4" s="20"/>
      <c r="M4" s="146" t="s">
        <v>10</v>
      </c>
      <c r="AT4" s="17" t="s">
        <v>41</v>
      </c>
      <c r="AZ4" s="141" t="s">
        <v>967</v>
      </c>
      <c r="BA4" s="141" t="s">
        <v>968</v>
      </c>
      <c r="BB4" s="141" t="s">
        <v>253</v>
      </c>
      <c r="BC4" s="141" t="s">
        <v>969</v>
      </c>
      <c r="BD4" s="141" t="s">
        <v>89</v>
      </c>
    </row>
    <row r="5" hidden="1" s="1" customFormat="1" ht="6.96" customHeight="1">
      <c r="B5" s="20"/>
      <c r="I5" s="140"/>
      <c r="L5" s="20"/>
      <c r="AZ5" s="141" t="s">
        <v>970</v>
      </c>
      <c r="BA5" s="141" t="s">
        <v>971</v>
      </c>
      <c r="BB5" s="141" t="s">
        <v>197</v>
      </c>
      <c r="BC5" s="141" t="s">
        <v>972</v>
      </c>
      <c r="BD5" s="141" t="s">
        <v>89</v>
      </c>
    </row>
    <row r="6" hidden="1" s="1" customFormat="1" ht="12" customHeight="1">
      <c r="B6" s="20"/>
      <c r="D6" s="147" t="s">
        <v>16</v>
      </c>
      <c r="I6" s="140"/>
      <c r="L6" s="20"/>
      <c r="AZ6" s="141" t="s">
        <v>973</v>
      </c>
      <c r="BA6" s="141" t="s">
        <v>661</v>
      </c>
      <c r="BB6" s="141" t="s">
        <v>447</v>
      </c>
      <c r="BC6" s="141" t="s">
        <v>974</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848</v>
      </c>
      <c r="BA7" s="141" t="s">
        <v>848</v>
      </c>
      <c r="BB7" s="141" t="s">
        <v>182</v>
      </c>
      <c r="BC7" s="141" t="s">
        <v>975</v>
      </c>
      <c r="BD7" s="141" t="s">
        <v>89</v>
      </c>
    </row>
    <row r="8" hidden="1" s="1" customFormat="1" ht="12" customHeight="1">
      <c r="B8" s="20"/>
      <c r="D8" s="147" t="s">
        <v>202</v>
      </c>
      <c r="I8" s="140"/>
      <c r="L8" s="20"/>
      <c r="AZ8" s="141" t="s">
        <v>976</v>
      </c>
      <c r="BA8" s="141" t="s">
        <v>977</v>
      </c>
      <c r="BB8" s="141" t="s">
        <v>197</v>
      </c>
      <c r="BC8" s="141" t="s">
        <v>364</v>
      </c>
      <c r="BD8" s="141" t="s">
        <v>89</v>
      </c>
    </row>
    <row r="9" hidden="1" s="2" customFormat="1" ht="16.5" customHeight="1">
      <c r="A9" s="39"/>
      <c r="B9" s="45"/>
      <c r="C9" s="39"/>
      <c r="D9" s="39"/>
      <c r="E9" s="148" t="s">
        <v>978</v>
      </c>
      <c r="F9" s="39"/>
      <c r="G9" s="39"/>
      <c r="H9" s="39"/>
      <c r="I9" s="149"/>
      <c r="J9" s="39"/>
      <c r="K9" s="39"/>
      <c r="L9" s="150"/>
      <c r="S9" s="39"/>
      <c r="T9" s="39"/>
      <c r="U9" s="39"/>
      <c r="V9" s="39"/>
      <c r="W9" s="39"/>
      <c r="X9" s="39"/>
      <c r="Y9" s="39"/>
      <c r="Z9" s="39"/>
      <c r="AA9" s="39"/>
      <c r="AB9" s="39"/>
      <c r="AC9" s="39"/>
      <c r="AD9" s="39"/>
      <c r="AE9" s="39"/>
      <c r="AZ9" s="141" t="s">
        <v>979</v>
      </c>
      <c r="BA9" s="141" t="s">
        <v>980</v>
      </c>
      <c r="BB9" s="141" t="s">
        <v>191</v>
      </c>
      <c r="BC9" s="141" t="s">
        <v>407</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c r="AZ10" s="141" t="s">
        <v>981</v>
      </c>
      <c r="BA10" s="141" t="s">
        <v>982</v>
      </c>
      <c r="BB10" s="141" t="s">
        <v>191</v>
      </c>
      <c r="BC10" s="141" t="s">
        <v>407</v>
      </c>
      <c r="BD10" s="141" t="s">
        <v>89</v>
      </c>
    </row>
    <row r="11" hidden="1" s="2" customFormat="1" ht="16.5" customHeight="1">
      <c r="A11" s="39"/>
      <c r="B11" s="45"/>
      <c r="C11" s="39"/>
      <c r="D11" s="39"/>
      <c r="E11" s="151" t="s">
        <v>983</v>
      </c>
      <c r="F11" s="39"/>
      <c r="G11" s="39"/>
      <c r="H11" s="39"/>
      <c r="I11" s="149"/>
      <c r="J11" s="39"/>
      <c r="K11" s="39"/>
      <c r="L11" s="150"/>
      <c r="S11" s="39"/>
      <c r="T11" s="39"/>
      <c r="U11" s="39"/>
      <c r="V11" s="39"/>
      <c r="W11" s="39"/>
      <c r="X11" s="39"/>
      <c r="Y11" s="39"/>
      <c r="Z11" s="39"/>
      <c r="AA11" s="39"/>
      <c r="AB11" s="39"/>
      <c r="AC11" s="39"/>
      <c r="AD11" s="39"/>
      <c r="AE11" s="39"/>
      <c r="AZ11" s="141" t="s">
        <v>984</v>
      </c>
      <c r="BA11" s="141" t="s">
        <v>985</v>
      </c>
      <c r="BB11" s="141" t="s">
        <v>191</v>
      </c>
      <c r="BC11" s="141" t="s">
        <v>407</v>
      </c>
      <c r="BD11" s="141" t="s">
        <v>89</v>
      </c>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ROUND((SUM(BE89:BE290)),  2)</f>
        <v>0</v>
      </c>
      <c r="G35" s="39"/>
      <c r="H35" s="39"/>
      <c r="I35" s="167">
        <v>0.20999999999999999</v>
      </c>
      <c r="J35" s="166">
        <f>ROUND(((SUM(BE89:BE290))*I35),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ROUND((SUM(BF89:BF290)),  2)</f>
        <v>0</v>
      </c>
      <c r="G36" s="39"/>
      <c r="H36" s="39"/>
      <c r="I36" s="167">
        <v>0.14999999999999999</v>
      </c>
      <c r="J36" s="166">
        <f>ROUND(((SUM(BF89:BF290))*I36),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ROUND((SUM(BG89:BG290)),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ROUND((SUM(BH89:BH290)),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ROUND((SUM(BI89:BI290)),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978</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Č31 - TK Louny předměstí - Louny</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J212</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J235</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978</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Č31 - TK Louny předměstí - Louny</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P90+P212+P235</f>
        <v>0</v>
      </c>
      <c r="Q89" s="98"/>
      <c r="R89" s="210">
        <f>R90+R212+R235</f>
        <v>545.67367999999999</v>
      </c>
      <c r="S89" s="98"/>
      <c r="T89" s="211">
        <f>T90+T212+T235</f>
        <v>0</v>
      </c>
      <c r="U89" s="39"/>
      <c r="V89" s="39"/>
      <c r="W89" s="39"/>
      <c r="X89" s="39"/>
      <c r="Y89" s="39"/>
      <c r="Z89" s="39"/>
      <c r="AA89" s="39"/>
      <c r="AB89" s="39"/>
      <c r="AC89" s="39"/>
      <c r="AD89" s="39"/>
      <c r="AE89" s="39"/>
      <c r="AT89" s="17" t="s">
        <v>79</v>
      </c>
      <c r="AU89" s="17" t="s">
        <v>215</v>
      </c>
      <c r="BK89" s="212">
        <f>BK90+BK212+BK235</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6.6736800000000001</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SUM(P92:P211)</f>
        <v>0</v>
      </c>
      <c r="Q91" s="221"/>
      <c r="R91" s="222">
        <f>SUM(R92:R211)</f>
        <v>6.6736800000000001</v>
      </c>
      <c r="S91" s="221"/>
      <c r="T91" s="223">
        <f>SUM(T92:T211)</f>
        <v>0</v>
      </c>
      <c r="U91" s="12"/>
      <c r="V91" s="12"/>
      <c r="W91" s="12"/>
      <c r="X91" s="12"/>
      <c r="Y91" s="12"/>
      <c r="Z91" s="12"/>
      <c r="AA91" s="12"/>
      <c r="AB91" s="12"/>
      <c r="AC91" s="12"/>
      <c r="AD91" s="12"/>
      <c r="AE91" s="12"/>
      <c r="AR91" s="224" t="s">
        <v>87</v>
      </c>
      <c r="AT91" s="225" t="s">
        <v>79</v>
      </c>
      <c r="AU91" s="225" t="s">
        <v>87</v>
      </c>
      <c r="AY91" s="224" t="s">
        <v>235</v>
      </c>
      <c r="BK91" s="226">
        <f>SUM(BK92:BK211)</f>
        <v>0</v>
      </c>
    </row>
    <row r="92" s="2" customFormat="1" ht="21.75" customHeight="1">
      <c r="A92" s="39"/>
      <c r="B92" s="40"/>
      <c r="C92" s="229" t="s">
        <v>87</v>
      </c>
      <c r="D92" s="229" t="s">
        <v>238</v>
      </c>
      <c r="E92" s="230" t="s">
        <v>239</v>
      </c>
      <c r="F92" s="231" t="s">
        <v>240</v>
      </c>
      <c r="G92" s="232" t="s">
        <v>186</v>
      </c>
      <c r="H92" s="233">
        <v>0.41999999999999998</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986</v>
      </c>
    </row>
    <row r="93" s="2" customFormat="1">
      <c r="A93" s="39"/>
      <c r="B93" s="40"/>
      <c r="C93" s="41"/>
      <c r="D93" s="242" t="s">
        <v>244</v>
      </c>
      <c r="E93" s="41"/>
      <c r="F93" s="243" t="s">
        <v>245</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247</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39</v>
      </c>
      <c r="F95" s="250" t="s">
        <v>987</v>
      </c>
      <c r="G95" s="248"/>
      <c r="H95" s="251">
        <v>0.41999999999999998</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41</v>
      </c>
      <c r="AX95" s="13" t="s">
        <v>80</v>
      </c>
      <c r="AY95" s="257" t="s">
        <v>235</v>
      </c>
    </row>
    <row r="96" s="14" customFormat="1">
      <c r="A96" s="14"/>
      <c r="B96" s="258"/>
      <c r="C96" s="259"/>
      <c r="D96" s="242" t="s">
        <v>248</v>
      </c>
      <c r="E96" s="260" t="s">
        <v>39</v>
      </c>
      <c r="F96" s="261" t="s">
        <v>250</v>
      </c>
      <c r="G96" s="259"/>
      <c r="H96" s="262">
        <v>0.41999999999999998</v>
      </c>
      <c r="I96" s="263"/>
      <c r="J96" s="259"/>
      <c r="K96" s="259"/>
      <c r="L96" s="264"/>
      <c r="M96" s="265"/>
      <c r="N96" s="266"/>
      <c r="O96" s="266"/>
      <c r="P96" s="266"/>
      <c r="Q96" s="266"/>
      <c r="R96" s="266"/>
      <c r="S96" s="266"/>
      <c r="T96" s="267"/>
      <c r="U96" s="14"/>
      <c r="V96" s="14"/>
      <c r="W96" s="14"/>
      <c r="X96" s="14"/>
      <c r="Y96" s="14"/>
      <c r="Z96" s="14"/>
      <c r="AA96" s="14"/>
      <c r="AB96" s="14"/>
      <c r="AC96" s="14"/>
      <c r="AD96" s="14"/>
      <c r="AE96" s="14"/>
      <c r="AT96" s="268" t="s">
        <v>248</v>
      </c>
      <c r="AU96" s="268" t="s">
        <v>89</v>
      </c>
      <c r="AV96" s="14" t="s">
        <v>242</v>
      </c>
      <c r="AW96" s="14" t="s">
        <v>41</v>
      </c>
      <c r="AX96" s="14" t="s">
        <v>87</v>
      </c>
      <c r="AY96" s="268" t="s">
        <v>235</v>
      </c>
    </row>
    <row r="97" s="2" customFormat="1" ht="33" customHeight="1">
      <c r="A97" s="39"/>
      <c r="B97" s="40"/>
      <c r="C97" s="229" t="s">
        <v>89</v>
      </c>
      <c r="D97" s="229" t="s">
        <v>238</v>
      </c>
      <c r="E97" s="230" t="s">
        <v>988</v>
      </c>
      <c r="F97" s="231" t="s">
        <v>989</v>
      </c>
      <c r="G97" s="232" t="s">
        <v>191</v>
      </c>
      <c r="H97" s="233">
        <v>26</v>
      </c>
      <c r="I97" s="234"/>
      <c r="J97" s="235">
        <f>ROUND(I97*H97,2)</f>
        <v>0</v>
      </c>
      <c r="K97" s="231" t="s">
        <v>241</v>
      </c>
      <c r="L97" s="45"/>
      <c r="M97" s="236" t="s">
        <v>39</v>
      </c>
      <c r="N97" s="237" t="s">
        <v>53</v>
      </c>
      <c r="O97" s="86"/>
      <c r="P97" s="238">
        <f>O97*H97</f>
        <v>0</v>
      </c>
      <c r="Q97" s="238">
        <v>0</v>
      </c>
      <c r="R97" s="238">
        <f>Q97*H97</f>
        <v>0</v>
      </c>
      <c r="S97" s="238">
        <v>0</v>
      </c>
      <c r="T97" s="239">
        <f>S97*H97</f>
        <v>0</v>
      </c>
      <c r="U97" s="39"/>
      <c r="V97" s="39"/>
      <c r="W97" s="39"/>
      <c r="X97" s="39"/>
      <c r="Y97" s="39"/>
      <c r="Z97" s="39"/>
      <c r="AA97" s="39"/>
      <c r="AB97" s="39"/>
      <c r="AC97" s="39"/>
      <c r="AD97" s="39"/>
      <c r="AE97" s="39"/>
      <c r="AR97" s="240" t="s">
        <v>242</v>
      </c>
      <c r="AT97" s="240" t="s">
        <v>238</v>
      </c>
      <c r="AU97" s="240" t="s">
        <v>89</v>
      </c>
      <c r="AY97" s="17" t="s">
        <v>235</v>
      </c>
      <c r="BE97" s="241">
        <f>IF(N97="základní",J97,0)</f>
        <v>0</v>
      </c>
      <c r="BF97" s="241">
        <f>IF(N97="snížená",J97,0)</f>
        <v>0</v>
      </c>
      <c r="BG97" s="241">
        <f>IF(N97="zákl. přenesená",J97,0)</f>
        <v>0</v>
      </c>
      <c r="BH97" s="241">
        <f>IF(N97="sníž. přenesená",J97,0)</f>
        <v>0</v>
      </c>
      <c r="BI97" s="241">
        <f>IF(N97="nulová",J97,0)</f>
        <v>0</v>
      </c>
      <c r="BJ97" s="17" t="s">
        <v>242</v>
      </c>
      <c r="BK97" s="241">
        <f>ROUND(I97*H97,2)</f>
        <v>0</v>
      </c>
      <c r="BL97" s="17" t="s">
        <v>242</v>
      </c>
      <c r="BM97" s="240" t="s">
        <v>990</v>
      </c>
    </row>
    <row r="98" s="2" customFormat="1">
      <c r="A98" s="39"/>
      <c r="B98" s="40"/>
      <c r="C98" s="41"/>
      <c r="D98" s="242" t="s">
        <v>244</v>
      </c>
      <c r="E98" s="41"/>
      <c r="F98" s="243" t="s">
        <v>991</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244</v>
      </c>
      <c r="AU98" s="17" t="s">
        <v>89</v>
      </c>
    </row>
    <row r="99" s="2" customFormat="1">
      <c r="A99" s="39"/>
      <c r="B99" s="40"/>
      <c r="C99" s="41"/>
      <c r="D99" s="242" t="s">
        <v>246</v>
      </c>
      <c r="E99" s="41"/>
      <c r="F99" s="246" t="s">
        <v>597</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246</v>
      </c>
      <c r="AU99" s="17" t="s">
        <v>89</v>
      </c>
    </row>
    <row r="100" s="13" customFormat="1">
      <c r="A100" s="13"/>
      <c r="B100" s="247"/>
      <c r="C100" s="248"/>
      <c r="D100" s="242" t="s">
        <v>248</v>
      </c>
      <c r="E100" s="249" t="s">
        <v>39</v>
      </c>
      <c r="F100" s="250" t="s">
        <v>992</v>
      </c>
      <c r="G100" s="248"/>
      <c r="H100" s="251">
        <v>4</v>
      </c>
      <c r="I100" s="252"/>
      <c r="J100" s="248"/>
      <c r="K100" s="248"/>
      <c r="L100" s="253"/>
      <c r="M100" s="254"/>
      <c r="N100" s="255"/>
      <c r="O100" s="255"/>
      <c r="P100" s="255"/>
      <c r="Q100" s="255"/>
      <c r="R100" s="255"/>
      <c r="S100" s="255"/>
      <c r="T100" s="256"/>
      <c r="U100" s="13"/>
      <c r="V100" s="13"/>
      <c r="W100" s="13"/>
      <c r="X100" s="13"/>
      <c r="Y100" s="13"/>
      <c r="Z100" s="13"/>
      <c r="AA100" s="13"/>
      <c r="AB100" s="13"/>
      <c r="AC100" s="13"/>
      <c r="AD100" s="13"/>
      <c r="AE100" s="13"/>
      <c r="AT100" s="257" t="s">
        <v>248</v>
      </c>
      <c r="AU100" s="257" t="s">
        <v>89</v>
      </c>
      <c r="AV100" s="13" t="s">
        <v>89</v>
      </c>
      <c r="AW100" s="13" t="s">
        <v>41</v>
      </c>
      <c r="AX100" s="13" t="s">
        <v>80</v>
      </c>
      <c r="AY100" s="257" t="s">
        <v>235</v>
      </c>
    </row>
    <row r="101" s="13" customFormat="1">
      <c r="A101" s="13"/>
      <c r="B101" s="247"/>
      <c r="C101" s="248"/>
      <c r="D101" s="242" t="s">
        <v>248</v>
      </c>
      <c r="E101" s="249" t="s">
        <v>39</v>
      </c>
      <c r="F101" s="250" t="s">
        <v>993</v>
      </c>
      <c r="G101" s="248"/>
      <c r="H101" s="251">
        <v>12</v>
      </c>
      <c r="I101" s="252"/>
      <c r="J101" s="248"/>
      <c r="K101" s="248"/>
      <c r="L101" s="253"/>
      <c r="M101" s="254"/>
      <c r="N101" s="255"/>
      <c r="O101" s="255"/>
      <c r="P101" s="255"/>
      <c r="Q101" s="255"/>
      <c r="R101" s="255"/>
      <c r="S101" s="255"/>
      <c r="T101" s="256"/>
      <c r="U101" s="13"/>
      <c r="V101" s="13"/>
      <c r="W101" s="13"/>
      <c r="X101" s="13"/>
      <c r="Y101" s="13"/>
      <c r="Z101" s="13"/>
      <c r="AA101" s="13"/>
      <c r="AB101" s="13"/>
      <c r="AC101" s="13"/>
      <c r="AD101" s="13"/>
      <c r="AE101" s="13"/>
      <c r="AT101" s="257" t="s">
        <v>248</v>
      </c>
      <c r="AU101" s="257" t="s">
        <v>89</v>
      </c>
      <c r="AV101" s="13" t="s">
        <v>89</v>
      </c>
      <c r="AW101" s="13" t="s">
        <v>41</v>
      </c>
      <c r="AX101" s="13" t="s">
        <v>80</v>
      </c>
      <c r="AY101" s="257" t="s">
        <v>235</v>
      </c>
    </row>
    <row r="102" s="13" customFormat="1">
      <c r="A102" s="13"/>
      <c r="B102" s="247"/>
      <c r="C102" s="248"/>
      <c r="D102" s="242" t="s">
        <v>248</v>
      </c>
      <c r="E102" s="249" t="s">
        <v>39</v>
      </c>
      <c r="F102" s="250" t="s">
        <v>994</v>
      </c>
      <c r="G102" s="248"/>
      <c r="H102" s="251">
        <v>10</v>
      </c>
      <c r="I102" s="252"/>
      <c r="J102" s="248"/>
      <c r="K102" s="248"/>
      <c r="L102" s="253"/>
      <c r="M102" s="254"/>
      <c r="N102" s="255"/>
      <c r="O102" s="255"/>
      <c r="P102" s="255"/>
      <c r="Q102" s="255"/>
      <c r="R102" s="255"/>
      <c r="S102" s="255"/>
      <c r="T102" s="256"/>
      <c r="U102" s="13"/>
      <c r="V102" s="13"/>
      <c r="W102" s="13"/>
      <c r="X102" s="13"/>
      <c r="Y102" s="13"/>
      <c r="Z102" s="13"/>
      <c r="AA102" s="13"/>
      <c r="AB102" s="13"/>
      <c r="AC102" s="13"/>
      <c r="AD102" s="13"/>
      <c r="AE102" s="13"/>
      <c r="AT102" s="257" t="s">
        <v>248</v>
      </c>
      <c r="AU102" s="257" t="s">
        <v>89</v>
      </c>
      <c r="AV102" s="13" t="s">
        <v>89</v>
      </c>
      <c r="AW102" s="13" t="s">
        <v>41</v>
      </c>
      <c r="AX102" s="13" t="s">
        <v>80</v>
      </c>
      <c r="AY102" s="257" t="s">
        <v>235</v>
      </c>
    </row>
    <row r="103" s="14" customFormat="1">
      <c r="A103" s="14"/>
      <c r="B103" s="258"/>
      <c r="C103" s="259"/>
      <c r="D103" s="242" t="s">
        <v>248</v>
      </c>
      <c r="E103" s="260" t="s">
        <v>979</v>
      </c>
      <c r="F103" s="261" t="s">
        <v>250</v>
      </c>
      <c r="G103" s="259"/>
      <c r="H103" s="262">
        <v>26</v>
      </c>
      <c r="I103" s="263"/>
      <c r="J103" s="259"/>
      <c r="K103" s="259"/>
      <c r="L103" s="264"/>
      <c r="M103" s="265"/>
      <c r="N103" s="266"/>
      <c r="O103" s="266"/>
      <c r="P103" s="266"/>
      <c r="Q103" s="266"/>
      <c r="R103" s="266"/>
      <c r="S103" s="266"/>
      <c r="T103" s="267"/>
      <c r="U103" s="14"/>
      <c r="V103" s="14"/>
      <c r="W103" s="14"/>
      <c r="X103" s="14"/>
      <c r="Y103" s="14"/>
      <c r="Z103" s="14"/>
      <c r="AA103" s="14"/>
      <c r="AB103" s="14"/>
      <c r="AC103" s="14"/>
      <c r="AD103" s="14"/>
      <c r="AE103" s="14"/>
      <c r="AT103" s="268" t="s">
        <v>248</v>
      </c>
      <c r="AU103" s="268" t="s">
        <v>89</v>
      </c>
      <c r="AV103" s="14" t="s">
        <v>242</v>
      </c>
      <c r="AW103" s="14" t="s">
        <v>41</v>
      </c>
      <c r="AX103" s="14" t="s">
        <v>87</v>
      </c>
      <c r="AY103" s="268" t="s">
        <v>235</v>
      </c>
    </row>
    <row r="104" s="2" customFormat="1" ht="21.75" customHeight="1">
      <c r="A104" s="39"/>
      <c r="B104" s="40"/>
      <c r="C104" s="269" t="s">
        <v>258</v>
      </c>
      <c r="D104" s="269" t="s">
        <v>290</v>
      </c>
      <c r="E104" s="270" t="s">
        <v>995</v>
      </c>
      <c r="F104" s="271" t="s">
        <v>996</v>
      </c>
      <c r="G104" s="272" t="s">
        <v>191</v>
      </c>
      <c r="H104" s="273">
        <v>26</v>
      </c>
      <c r="I104" s="274"/>
      <c r="J104" s="275">
        <f>ROUND(I104*H104,2)</f>
        <v>0</v>
      </c>
      <c r="K104" s="271" t="s">
        <v>241</v>
      </c>
      <c r="L104" s="276"/>
      <c r="M104" s="277" t="s">
        <v>39</v>
      </c>
      <c r="N104" s="278" t="s">
        <v>53</v>
      </c>
      <c r="O104" s="86"/>
      <c r="P104" s="238">
        <f>O104*H104</f>
        <v>0</v>
      </c>
      <c r="Q104" s="238">
        <v>0</v>
      </c>
      <c r="R104" s="238">
        <f>Q104*H104</f>
        <v>0</v>
      </c>
      <c r="S104" s="238">
        <v>0</v>
      </c>
      <c r="T104" s="239">
        <f>S104*H104</f>
        <v>0</v>
      </c>
      <c r="U104" s="39"/>
      <c r="V104" s="39"/>
      <c r="W104" s="39"/>
      <c r="X104" s="39"/>
      <c r="Y104" s="39"/>
      <c r="Z104" s="39"/>
      <c r="AA104" s="39"/>
      <c r="AB104" s="39"/>
      <c r="AC104" s="39"/>
      <c r="AD104" s="39"/>
      <c r="AE104" s="39"/>
      <c r="AR104" s="240" t="s">
        <v>289</v>
      </c>
      <c r="AT104" s="240" t="s">
        <v>290</v>
      </c>
      <c r="AU104" s="240" t="s">
        <v>89</v>
      </c>
      <c r="AY104" s="17" t="s">
        <v>235</v>
      </c>
      <c r="BE104" s="241">
        <f>IF(N104="základní",J104,0)</f>
        <v>0</v>
      </c>
      <c r="BF104" s="241">
        <f>IF(N104="snížená",J104,0)</f>
        <v>0</v>
      </c>
      <c r="BG104" s="241">
        <f>IF(N104="zákl. přenesená",J104,0)</f>
        <v>0</v>
      </c>
      <c r="BH104" s="241">
        <f>IF(N104="sníž. přenesená",J104,0)</f>
        <v>0</v>
      </c>
      <c r="BI104" s="241">
        <f>IF(N104="nulová",J104,0)</f>
        <v>0</v>
      </c>
      <c r="BJ104" s="17" t="s">
        <v>242</v>
      </c>
      <c r="BK104" s="241">
        <f>ROUND(I104*H104,2)</f>
        <v>0</v>
      </c>
      <c r="BL104" s="17" t="s">
        <v>242</v>
      </c>
      <c r="BM104" s="240" t="s">
        <v>997</v>
      </c>
    </row>
    <row r="105" s="2" customFormat="1">
      <c r="A105" s="39"/>
      <c r="B105" s="40"/>
      <c r="C105" s="41"/>
      <c r="D105" s="242" t="s">
        <v>244</v>
      </c>
      <c r="E105" s="41"/>
      <c r="F105" s="243" t="s">
        <v>996</v>
      </c>
      <c r="G105" s="41"/>
      <c r="H105" s="41"/>
      <c r="I105" s="149"/>
      <c r="J105" s="41"/>
      <c r="K105" s="41"/>
      <c r="L105" s="45"/>
      <c r="M105" s="244"/>
      <c r="N105" s="245"/>
      <c r="O105" s="86"/>
      <c r="P105" s="86"/>
      <c r="Q105" s="86"/>
      <c r="R105" s="86"/>
      <c r="S105" s="86"/>
      <c r="T105" s="87"/>
      <c r="U105" s="39"/>
      <c r="V105" s="39"/>
      <c r="W105" s="39"/>
      <c r="X105" s="39"/>
      <c r="Y105" s="39"/>
      <c r="Z105" s="39"/>
      <c r="AA105" s="39"/>
      <c r="AB105" s="39"/>
      <c r="AC105" s="39"/>
      <c r="AD105" s="39"/>
      <c r="AE105" s="39"/>
      <c r="AT105" s="17" t="s">
        <v>244</v>
      </c>
      <c r="AU105" s="17" t="s">
        <v>89</v>
      </c>
    </row>
    <row r="106" s="2" customFormat="1">
      <c r="A106" s="39"/>
      <c r="B106" s="40"/>
      <c r="C106" s="41"/>
      <c r="D106" s="242" t="s">
        <v>294</v>
      </c>
      <c r="E106" s="41"/>
      <c r="F106" s="246" t="s">
        <v>301</v>
      </c>
      <c r="G106" s="41"/>
      <c r="H106" s="41"/>
      <c r="I106" s="149"/>
      <c r="J106" s="41"/>
      <c r="K106" s="41"/>
      <c r="L106" s="45"/>
      <c r="M106" s="244"/>
      <c r="N106" s="245"/>
      <c r="O106" s="86"/>
      <c r="P106" s="86"/>
      <c r="Q106" s="86"/>
      <c r="R106" s="86"/>
      <c r="S106" s="86"/>
      <c r="T106" s="87"/>
      <c r="U106" s="39"/>
      <c r="V106" s="39"/>
      <c r="W106" s="39"/>
      <c r="X106" s="39"/>
      <c r="Y106" s="39"/>
      <c r="Z106" s="39"/>
      <c r="AA106" s="39"/>
      <c r="AB106" s="39"/>
      <c r="AC106" s="39"/>
      <c r="AD106" s="39"/>
      <c r="AE106" s="39"/>
      <c r="AT106" s="17" t="s">
        <v>294</v>
      </c>
      <c r="AU106" s="17" t="s">
        <v>89</v>
      </c>
    </row>
    <row r="107" s="13" customFormat="1">
      <c r="A107" s="13"/>
      <c r="B107" s="247"/>
      <c r="C107" s="248"/>
      <c r="D107" s="242" t="s">
        <v>248</v>
      </c>
      <c r="E107" s="249" t="s">
        <v>39</v>
      </c>
      <c r="F107" s="250" t="s">
        <v>979</v>
      </c>
      <c r="G107" s="248"/>
      <c r="H107" s="251">
        <v>26</v>
      </c>
      <c r="I107" s="252"/>
      <c r="J107" s="248"/>
      <c r="K107" s="248"/>
      <c r="L107" s="253"/>
      <c r="M107" s="254"/>
      <c r="N107" s="255"/>
      <c r="O107" s="255"/>
      <c r="P107" s="255"/>
      <c r="Q107" s="255"/>
      <c r="R107" s="255"/>
      <c r="S107" s="255"/>
      <c r="T107" s="256"/>
      <c r="U107" s="13"/>
      <c r="V107" s="13"/>
      <c r="W107" s="13"/>
      <c r="X107" s="13"/>
      <c r="Y107" s="13"/>
      <c r="Z107" s="13"/>
      <c r="AA107" s="13"/>
      <c r="AB107" s="13"/>
      <c r="AC107" s="13"/>
      <c r="AD107" s="13"/>
      <c r="AE107" s="13"/>
      <c r="AT107" s="257" t="s">
        <v>248</v>
      </c>
      <c r="AU107" s="257" t="s">
        <v>89</v>
      </c>
      <c r="AV107" s="13" t="s">
        <v>89</v>
      </c>
      <c r="AW107" s="13" t="s">
        <v>41</v>
      </c>
      <c r="AX107" s="13" t="s">
        <v>80</v>
      </c>
      <c r="AY107" s="257" t="s">
        <v>235</v>
      </c>
    </row>
    <row r="108" s="14" customFormat="1">
      <c r="A108" s="14"/>
      <c r="B108" s="258"/>
      <c r="C108" s="259"/>
      <c r="D108" s="242" t="s">
        <v>248</v>
      </c>
      <c r="E108" s="260" t="s">
        <v>981</v>
      </c>
      <c r="F108" s="261" t="s">
        <v>250</v>
      </c>
      <c r="G108" s="259"/>
      <c r="H108" s="262">
        <v>26</v>
      </c>
      <c r="I108" s="263"/>
      <c r="J108" s="259"/>
      <c r="K108" s="259"/>
      <c r="L108" s="264"/>
      <c r="M108" s="265"/>
      <c r="N108" s="266"/>
      <c r="O108" s="266"/>
      <c r="P108" s="266"/>
      <c r="Q108" s="266"/>
      <c r="R108" s="266"/>
      <c r="S108" s="266"/>
      <c r="T108" s="267"/>
      <c r="U108" s="14"/>
      <c r="V108" s="14"/>
      <c r="W108" s="14"/>
      <c r="X108" s="14"/>
      <c r="Y108" s="14"/>
      <c r="Z108" s="14"/>
      <c r="AA108" s="14"/>
      <c r="AB108" s="14"/>
      <c r="AC108" s="14"/>
      <c r="AD108" s="14"/>
      <c r="AE108" s="14"/>
      <c r="AT108" s="268" t="s">
        <v>248</v>
      </c>
      <c r="AU108" s="268" t="s">
        <v>89</v>
      </c>
      <c r="AV108" s="14" t="s">
        <v>242</v>
      </c>
      <c r="AW108" s="14" t="s">
        <v>41</v>
      </c>
      <c r="AX108" s="14" t="s">
        <v>87</v>
      </c>
      <c r="AY108" s="268" t="s">
        <v>235</v>
      </c>
    </row>
    <row r="109" s="2" customFormat="1" ht="21.75" customHeight="1">
      <c r="A109" s="39"/>
      <c r="B109" s="40"/>
      <c r="C109" s="229" t="s">
        <v>242</v>
      </c>
      <c r="D109" s="229" t="s">
        <v>238</v>
      </c>
      <c r="E109" s="230" t="s">
        <v>998</v>
      </c>
      <c r="F109" s="231" t="s">
        <v>999</v>
      </c>
      <c r="G109" s="232" t="s">
        <v>197</v>
      </c>
      <c r="H109" s="233">
        <v>20</v>
      </c>
      <c r="I109" s="234"/>
      <c r="J109" s="235">
        <f>ROUND(I109*H109,2)</f>
        <v>0</v>
      </c>
      <c r="K109" s="231" t="s">
        <v>241</v>
      </c>
      <c r="L109" s="45"/>
      <c r="M109" s="236" t="s">
        <v>39</v>
      </c>
      <c r="N109" s="237" t="s">
        <v>53</v>
      </c>
      <c r="O109" s="86"/>
      <c r="P109" s="238">
        <f>O109*H109</f>
        <v>0</v>
      </c>
      <c r="Q109" s="238">
        <v>0</v>
      </c>
      <c r="R109" s="238">
        <f>Q109*H109</f>
        <v>0</v>
      </c>
      <c r="S109" s="238">
        <v>0</v>
      </c>
      <c r="T109" s="239">
        <f>S109*H109</f>
        <v>0</v>
      </c>
      <c r="U109" s="39"/>
      <c r="V109" s="39"/>
      <c r="W109" s="39"/>
      <c r="X109" s="39"/>
      <c r="Y109" s="39"/>
      <c r="Z109" s="39"/>
      <c r="AA109" s="39"/>
      <c r="AB109" s="39"/>
      <c r="AC109" s="39"/>
      <c r="AD109" s="39"/>
      <c r="AE109" s="39"/>
      <c r="AR109" s="240" t="s">
        <v>242</v>
      </c>
      <c r="AT109" s="240" t="s">
        <v>238</v>
      </c>
      <c r="AU109" s="240" t="s">
        <v>89</v>
      </c>
      <c r="AY109" s="17" t="s">
        <v>235</v>
      </c>
      <c r="BE109" s="241">
        <f>IF(N109="základní",J109,0)</f>
        <v>0</v>
      </c>
      <c r="BF109" s="241">
        <f>IF(N109="snížená",J109,0)</f>
        <v>0</v>
      </c>
      <c r="BG109" s="241">
        <f>IF(N109="zákl. přenesená",J109,0)</f>
        <v>0</v>
      </c>
      <c r="BH109" s="241">
        <f>IF(N109="sníž. přenesená",J109,0)</f>
        <v>0</v>
      </c>
      <c r="BI109" s="241">
        <f>IF(N109="nulová",J109,0)</f>
        <v>0</v>
      </c>
      <c r="BJ109" s="17" t="s">
        <v>242</v>
      </c>
      <c r="BK109" s="241">
        <f>ROUND(I109*H109,2)</f>
        <v>0</v>
      </c>
      <c r="BL109" s="17" t="s">
        <v>242</v>
      </c>
      <c r="BM109" s="240" t="s">
        <v>1000</v>
      </c>
    </row>
    <row r="110" s="2" customFormat="1">
      <c r="A110" s="39"/>
      <c r="B110" s="40"/>
      <c r="C110" s="41"/>
      <c r="D110" s="242" t="s">
        <v>244</v>
      </c>
      <c r="E110" s="41"/>
      <c r="F110" s="243" t="s">
        <v>1001</v>
      </c>
      <c r="G110" s="41"/>
      <c r="H110" s="41"/>
      <c r="I110" s="149"/>
      <c r="J110" s="41"/>
      <c r="K110" s="41"/>
      <c r="L110" s="45"/>
      <c r="M110" s="244"/>
      <c r="N110" s="245"/>
      <c r="O110" s="86"/>
      <c r="P110" s="86"/>
      <c r="Q110" s="86"/>
      <c r="R110" s="86"/>
      <c r="S110" s="86"/>
      <c r="T110" s="87"/>
      <c r="U110" s="39"/>
      <c r="V110" s="39"/>
      <c r="W110" s="39"/>
      <c r="X110" s="39"/>
      <c r="Y110" s="39"/>
      <c r="Z110" s="39"/>
      <c r="AA110" s="39"/>
      <c r="AB110" s="39"/>
      <c r="AC110" s="39"/>
      <c r="AD110" s="39"/>
      <c r="AE110" s="39"/>
      <c r="AT110" s="17" t="s">
        <v>244</v>
      </c>
      <c r="AU110" s="17" t="s">
        <v>89</v>
      </c>
    </row>
    <row r="111" s="2" customFormat="1">
      <c r="A111" s="39"/>
      <c r="B111" s="40"/>
      <c r="C111" s="41"/>
      <c r="D111" s="242" t="s">
        <v>246</v>
      </c>
      <c r="E111" s="41"/>
      <c r="F111" s="246" t="s">
        <v>1002</v>
      </c>
      <c r="G111" s="41"/>
      <c r="H111" s="41"/>
      <c r="I111" s="149"/>
      <c r="J111" s="41"/>
      <c r="K111" s="41"/>
      <c r="L111" s="45"/>
      <c r="M111" s="244"/>
      <c r="N111" s="245"/>
      <c r="O111" s="86"/>
      <c r="P111" s="86"/>
      <c r="Q111" s="86"/>
      <c r="R111" s="86"/>
      <c r="S111" s="86"/>
      <c r="T111" s="87"/>
      <c r="U111" s="39"/>
      <c r="V111" s="39"/>
      <c r="W111" s="39"/>
      <c r="X111" s="39"/>
      <c r="Y111" s="39"/>
      <c r="Z111" s="39"/>
      <c r="AA111" s="39"/>
      <c r="AB111" s="39"/>
      <c r="AC111" s="39"/>
      <c r="AD111" s="39"/>
      <c r="AE111" s="39"/>
      <c r="AT111" s="17" t="s">
        <v>246</v>
      </c>
      <c r="AU111" s="17" t="s">
        <v>89</v>
      </c>
    </row>
    <row r="112" s="13" customFormat="1">
      <c r="A112" s="13"/>
      <c r="B112" s="247"/>
      <c r="C112" s="248"/>
      <c r="D112" s="242" t="s">
        <v>248</v>
      </c>
      <c r="E112" s="249" t="s">
        <v>39</v>
      </c>
      <c r="F112" s="250" t="s">
        <v>1003</v>
      </c>
      <c r="G112" s="248"/>
      <c r="H112" s="251">
        <v>20</v>
      </c>
      <c r="I112" s="252"/>
      <c r="J112" s="248"/>
      <c r="K112" s="248"/>
      <c r="L112" s="253"/>
      <c r="M112" s="254"/>
      <c r="N112" s="255"/>
      <c r="O112" s="255"/>
      <c r="P112" s="255"/>
      <c r="Q112" s="255"/>
      <c r="R112" s="255"/>
      <c r="S112" s="255"/>
      <c r="T112" s="256"/>
      <c r="U112" s="13"/>
      <c r="V112" s="13"/>
      <c r="W112" s="13"/>
      <c r="X112" s="13"/>
      <c r="Y112" s="13"/>
      <c r="Z112" s="13"/>
      <c r="AA112" s="13"/>
      <c r="AB112" s="13"/>
      <c r="AC112" s="13"/>
      <c r="AD112" s="13"/>
      <c r="AE112" s="13"/>
      <c r="AT112" s="257" t="s">
        <v>248</v>
      </c>
      <c r="AU112" s="257" t="s">
        <v>89</v>
      </c>
      <c r="AV112" s="13" t="s">
        <v>89</v>
      </c>
      <c r="AW112" s="13" t="s">
        <v>41</v>
      </c>
      <c r="AX112" s="13" t="s">
        <v>80</v>
      </c>
      <c r="AY112" s="257" t="s">
        <v>235</v>
      </c>
    </row>
    <row r="113" s="14" customFormat="1">
      <c r="A113" s="14"/>
      <c r="B113" s="258"/>
      <c r="C113" s="259"/>
      <c r="D113" s="242" t="s">
        <v>248</v>
      </c>
      <c r="E113" s="260" t="s">
        <v>976</v>
      </c>
      <c r="F113" s="261" t="s">
        <v>250</v>
      </c>
      <c r="G113" s="259"/>
      <c r="H113" s="262">
        <v>20</v>
      </c>
      <c r="I113" s="263"/>
      <c r="J113" s="259"/>
      <c r="K113" s="259"/>
      <c r="L113" s="264"/>
      <c r="M113" s="265"/>
      <c r="N113" s="266"/>
      <c r="O113" s="266"/>
      <c r="P113" s="266"/>
      <c r="Q113" s="266"/>
      <c r="R113" s="266"/>
      <c r="S113" s="266"/>
      <c r="T113" s="267"/>
      <c r="U113" s="14"/>
      <c r="V113" s="14"/>
      <c r="W113" s="14"/>
      <c r="X113" s="14"/>
      <c r="Y113" s="14"/>
      <c r="Z113" s="14"/>
      <c r="AA113" s="14"/>
      <c r="AB113" s="14"/>
      <c r="AC113" s="14"/>
      <c r="AD113" s="14"/>
      <c r="AE113" s="14"/>
      <c r="AT113" s="268" t="s">
        <v>248</v>
      </c>
      <c r="AU113" s="268" t="s">
        <v>89</v>
      </c>
      <c r="AV113" s="14" t="s">
        <v>242</v>
      </c>
      <c r="AW113" s="14" t="s">
        <v>41</v>
      </c>
      <c r="AX113" s="14" t="s">
        <v>87</v>
      </c>
      <c r="AY113" s="268" t="s">
        <v>235</v>
      </c>
    </row>
    <row r="114" s="2" customFormat="1" ht="21.75" customHeight="1">
      <c r="A114" s="39"/>
      <c r="B114" s="40"/>
      <c r="C114" s="229" t="s">
        <v>236</v>
      </c>
      <c r="D114" s="229" t="s">
        <v>238</v>
      </c>
      <c r="E114" s="230" t="s">
        <v>1004</v>
      </c>
      <c r="F114" s="231" t="s">
        <v>1005</v>
      </c>
      <c r="G114" s="232" t="s">
        <v>197</v>
      </c>
      <c r="H114" s="233">
        <v>420</v>
      </c>
      <c r="I114" s="234"/>
      <c r="J114" s="235">
        <f>ROUND(I114*H114,2)</f>
        <v>0</v>
      </c>
      <c r="K114" s="231" t="s">
        <v>241</v>
      </c>
      <c r="L114" s="45"/>
      <c r="M114" s="236" t="s">
        <v>39</v>
      </c>
      <c r="N114" s="237" t="s">
        <v>53</v>
      </c>
      <c r="O114" s="86"/>
      <c r="P114" s="238">
        <f>O114*H114</f>
        <v>0</v>
      </c>
      <c r="Q114" s="238">
        <v>0</v>
      </c>
      <c r="R114" s="238">
        <f>Q114*H114</f>
        <v>0</v>
      </c>
      <c r="S114" s="238">
        <v>0</v>
      </c>
      <c r="T114" s="239">
        <f>S114*H114</f>
        <v>0</v>
      </c>
      <c r="U114" s="39"/>
      <c r="V114" s="39"/>
      <c r="W114" s="39"/>
      <c r="X114" s="39"/>
      <c r="Y114" s="39"/>
      <c r="Z114" s="39"/>
      <c r="AA114" s="39"/>
      <c r="AB114" s="39"/>
      <c r="AC114" s="39"/>
      <c r="AD114" s="39"/>
      <c r="AE114" s="39"/>
      <c r="AR114" s="240" t="s">
        <v>242</v>
      </c>
      <c r="AT114" s="240" t="s">
        <v>238</v>
      </c>
      <c r="AU114" s="240" t="s">
        <v>89</v>
      </c>
      <c r="AY114" s="17" t="s">
        <v>235</v>
      </c>
      <c r="BE114" s="241">
        <f>IF(N114="základní",J114,0)</f>
        <v>0</v>
      </c>
      <c r="BF114" s="241">
        <f>IF(N114="snížená",J114,0)</f>
        <v>0</v>
      </c>
      <c r="BG114" s="241">
        <f>IF(N114="zákl. přenesená",J114,0)</f>
        <v>0</v>
      </c>
      <c r="BH114" s="241">
        <f>IF(N114="sníž. přenesená",J114,0)</f>
        <v>0</v>
      </c>
      <c r="BI114" s="241">
        <f>IF(N114="nulová",J114,0)</f>
        <v>0</v>
      </c>
      <c r="BJ114" s="17" t="s">
        <v>242</v>
      </c>
      <c r="BK114" s="241">
        <f>ROUND(I114*H114,2)</f>
        <v>0</v>
      </c>
      <c r="BL114" s="17" t="s">
        <v>242</v>
      </c>
      <c r="BM114" s="240" t="s">
        <v>1006</v>
      </c>
    </row>
    <row r="115" s="2" customFormat="1">
      <c r="A115" s="39"/>
      <c r="B115" s="40"/>
      <c r="C115" s="41"/>
      <c r="D115" s="242" t="s">
        <v>244</v>
      </c>
      <c r="E115" s="41"/>
      <c r="F115" s="243" t="s">
        <v>1007</v>
      </c>
      <c r="G115" s="41"/>
      <c r="H115" s="41"/>
      <c r="I115" s="149"/>
      <c r="J115" s="41"/>
      <c r="K115" s="41"/>
      <c r="L115" s="45"/>
      <c r="M115" s="244"/>
      <c r="N115" s="245"/>
      <c r="O115" s="86"/>
      <c r="P115" s="86"/>
      <c r="Q115" s="86"/>
      <c r="R115" s="86"/>
      <c r="S115" s="86"/>
      <c r="T115" s="87"/>
      <c r="U115" s="39"/>
      <c r="V115" s="39"/>
      <c r="W115" s="39"/>
      <c r="X115" s="39"/>
      <c r="Y115" s="39"/>
      <c r="Z115" s="39"/>
      <c r="AA115" s="39"/>
      <c r="AB115" s="39"/>
      <c r="AC115" s="39"/>
      <c r="AD115" s="39"/>
      <c r="AE115" s="39"/>
      <c r="AT115" s="17" t="s">
        <v>244</v>
      </c>
      <c r="AU115" s="17" t="s">
        <v>89</v>
      </c>
    </row>
    <row r="116" s="2" customFormat="1">
      <c r="A116" s="39"/>
      <c r="B116" s="40"/>
      <c r="C116" s="41"/>
      <c r="D116" s="242" t="s">
        <v>246</v>
      </c>
      <c r="E116" s="41"/>
      <c r="F116" s="246" t="s">
        <v>287</v>
      </c>
      <c r="G116" s="41"/>
      <c r="H116" s="41"/>
      <c r="I116" s="149"/>
      <c r="J116" s="41"/>
      <c r="K116" s="41"/>
      <c r="L116" s="45"/>
      <c r="M116" s="244"/>
      <c r="N116" s="245"/>
      <c r="O116" s="86"/>
      <c r="P116" s="86"/>
      <c r="Q116" s="86"/>
      <c r="R116" s="86"/>
      <c r="S116" s="86"/>
      <c r="T116" s="87"/>
      <c r="U116" s="39"/>
      <c r="V116" s="39"/>
      <c r="W116" s="39"/>
      <c r="X116" s="39"/>
      <c r="Y116" s="39"/>
      <c r="Z116" s="39"/>
      <c r="AA116" s="39"/>
      <c r="AB116" s="39"/>
      <c r="AC116" s="39"/>
      <c r="AD116" s="39"/>
      <c r="AE116" s="39"/>
      <c r="AT116" s="17" t="s">
        <v>246</v>
      </c>
      <c r="AU116" s="17" t="s">
        <v>89</v>
      </c>
    </row>
    <row r="117" s="13" customFormat="1">
      <c r="A117" s="13"/>
      <c r="B117" s="247"/>
      <c r="C117" s="248"/>
      <c r="D117" s="242" t="s">
        <v>248</v>
      </c>
      <c r="E117" s="249" t="s">
        <v>39</v>
      </c>
      <c r="F117" s="250" t="s">
        <v>1008</v>
      </c>
      <c r="G117" s="248"/>
      <c r="H117" s="251">
        <v>181</v>
      </c>
      <c r="I117" s="252"/>
      <c r="J117" s="248"/>
      <c r="K117" s="248"/>
      <c r="L117" s="253"/>
      <c r="M117" s="254"/>
      <c r="N117" s="255"/>
      <c r="O117" s="255"/>
      <c r="P117" s="255"/>
      <c r="Q117" s="255"/>
      <c r="R117" s="255"/>
      <c r="S117" s="255"/>
      <c r="T117" s="256"/>
      <c r="U117" s="13"/>
      <c r="V117" s="13"/>
      <c r="W117" s="13"/>
      <c r="X117" s="13"/>
      <c r="Y117" s="13"/>
      <c r="Z117" s="13"/>
      <c r="AA117" s="13"/>
      <c r="AB117" s="13"/>
      <c r="AC117" s="13"/>
      <c r="AD117" s="13"/>
      <c r="AE117" s="13"/>
      <c r="AT117" s="257" t="s">
        <v>248</v>
      </c>
      <c r="AU117" s="257" t="s">
        <v>89</v>
      </c>
      <c r="AV117" s="13" t="s">
        <v>89</v>
      </c>
      <c r="AW117" s="13" t="s">
        <v>41</v>
      </c>
      <c r="AX117" s="13" t="s">
        <v>80</v>
      </c>
      <c r="AY117" s="257" t="s">
        <v>235</v>
      </c>
    </row>
    <row r="118" s="13" customFormat="1">
      <c r="A118" s="13"/>
      <c r="B118" s="247"/>
      <c r="C118" s="248"/>
      <c r="D118" s="242" t="s">
        <v>248</v>
      </c>
      <c r="E118" s="249" t="s">
        <v>39</v>
      </c>
      <c r="F118" s="250" t="s">
        <v>1009</v>
      </c>
      <c r="G118" s="248"/>
      <c r="H118" s="251">
        <v>155</v>
      </c>
      <c r="I118" s="252"/>
      <c r="J118" s="248"/>
      <c r="K118" s="248"/>
      <c r="L118" s="253"/>
      <c r="M118" s="254"/>
      <c r="N118" s="255"/>
      <c r="O118" s="255"/>
      <c r="P118" s="255"/>
      <c r="Q118" s="255"/>
      <c r="R118" s="255"/>
      <c r="S118" s="255"/>
      <c r="T118" s="256"/>
      <c r="U118" s="13"/>
      <c r="V118" s="13"/>
      <c r="W118" s="13"/>
      <c r="X118" s="13"/>
      <c r="Y118" s="13"/>
      <c r="Z118" s="13"/>
      <c r="AA118" s="13"/>
      <c r="AB118" s="13"/>
      <c r="AC118" s="13"/>
      <c r="AD118" s="13"/>
      <c r="AE118" s="13"/>
      <c r="AT118" s="257" t="s">
        <v>248</v>
      </c>
      <c r="AU118" s="257" t="s">
        <v>89</v>
      </c>
      <c r="AV118" s="13" t="s">
        <v>89</v>
      </c>
      <c r="AW118" s="13" t="s">
        <v>41</v>
      </c>
      <c r="AX118" s="13" t="s">
        <v>80</v>
      </c>
      <c r="AY118" s="257" t="s">
        <v>235</v>
      </c>
    </row>
    <row r="119" s="13" customFormat="1">
      <c r="A119" s="13"/>
      <c r="B119" s="247"/>
      <c r="C119" s="248"/>
      <c r="D119" s="242" t="s">
        <v>248</v>
      </c>
      <c r="E119" s="249" t="s">
        <v>39</v>
      </c>
      <c r="F119" s="250" t="s">
        <v>1010</v>
      </c>
      <c r="G119" s="248"/>
      <c r="H119" s="251">
        <v>84</v>
      </c>
      <c r="I119" s="252"/>
      <c r="J119" s="248"/>
      <c r="K119" s="248"/>
      <c r="L119" s="253"/>
      <c r="M119" s="254"/>
      <c r="N119" s="255"/>
      <c r="O119" s="255"/>
      <c r="P119" s="255"/>
      <c r="Q119" s="255"/>
      <c r="R119" s="255"/>
      <c r="S119" s="255"/>
      <c r="T119" s="256"/>
      <c r="U119" s="13"/>
      <c r="V119" s="13"/>
      <c r="W119" s="13"/>
      <c r="X119" s="13"/>
      <c r="Y119" s="13"/>
      <c r="Z119" s="13"/>
      <c r="AA119" s="13"/>
      <c r="AB119" s="13"/>
      <c r="AC119" s="13"/>
      <c r="AD119" s="13"/>
      <c r="AE119" s="13"/>
      <c r="AT119" s="257" t="s">
        <v>248</v>
      </c>
      <c r="AU119" s="257" t="s">
        <v>89</v>
      </c>
      <c r="AV119" s="13" t="s">
        <v>89</v>
      </c>
      <c r="AW119" s="13" t="s">
        <v>41</v>
      </c>
      <c r="AX119" s="13" t="s">
        <v>80</v>
      </c>
      <c r="AY119" s="257" t="s">
        <v>235</v>
      </c>
    </row>
    <row r="120" s="14" customFormat="1">
      <c r="A120" s="14"/>
      <c r="B120" s="258"/>
      <c r="C120" s="259"/>
      <c r="D120" s="242" t="s">
        <v>248</v>
      </c>
      <c r="E120" s="260" t="s">
        <v>970</v>
      </c>
      <c r="F120" s="261" t="s">
        <v>250</v>
      </c>
      <c r="G120" s="259"/>
      <c r="H120" s="262">
        <v>420</v>
      </c>
      <c r="I120" s="263"/>
      <c r="J120" s="259"/>
      <c r="K120" s="259"/>
      <c r="L120" s="264"/>
      <c r="M120" s="265"/>
      <c r="N120" s="266"/>
      <c r="O120" s="266"/>
      <c r="P120" s="266"/>
      <c r="Q120" s="266"/>
      <c r="R120" s="266"/>
      <c r="S120" s="266"/>
      <c r="T120" s="267"/>
      <c r="U120" s="14"/>
      <c r="V120" s="14"/>
      <c r="W120" s="14"/>
      <c r="X120" s="14"/>
      <c r="Y120" s="14"/>
      <c r="Z120" s="14"/>
      <c r="AA120" s="14"/>
      <c r="AB120" s="14"/>
      <c r="AC120" s="14"/>
      <c r="AD120" s="14"/>
      <c r="AE120" s="14"/>
      <c r="AT120" s="268" t="s">
        <v>248</v>
      </c>
      <c r="AU120" s="268" t="s">
        <v>89</v>
      </c>
      <c r="AV120" s="14" t="s">
        <v>242</v>
      </c>
      <c r="AW120" s="14" t="s">
        <v>41</v>
      </c>
      <c r="AX120" s="14" t="s">
        <v>87</v>
      </c>
      <c r="AY120" s="268" t="s">
        <v>235</v>
      </c>
    </row>
    <row r="121" s="2" customFormat="1" ht="21.75" customHeight="1">
      <c r="A121" s="39"/>
      <c r="B121" s="40"/>
      <c r="C121" s="229" t="s">
        <v>275</v>
      </c>
      <c r="D121" s="229" t="s">
        <v>238</v>
      </c>
      <c r="E121" s="230" t="s">
        <v>1011</v>
      </c>
      <c r="F121" s="231" t="s">
        <v>1012</v>
      </c>
      <c r="G121" s="232" t="s">
        <v>197</v>
      </c>
      <c r="H121" s="233">
        <v>440</v>
      </c>
      <c r="I121" s="234"/>
      <c r="J121" s="235">
        <f>ROUND(I121*H121,2)</f>
        <v>0</v>
      </c>
      <c r="K121" s="231" t="s">
        <v>241</v>
      </c>
      <c r="L121" s="45"/>
      <c r="M121" s="236" t="s">
        <v>39</v>
      </c>
      <c r="N121" s="237" t="s">
        <v>53</v>
      </c>
      <c r="O121" s="86"/>
      <c r="P121" s="238">
        <f>O121*H121</f>
        <v>0</v>
      </c>
      <c r="Q121" s="238">
        <v>0</v>
      </c>
      <c r="R121" s="238">
        <f>Q121*H121</f>
        <v>0</v>
      </c>
      <c r="S121" s="238">
        <v>0</v>
      </c>
      <c r="T121" s="239">
        <f>S121*H121</f>
        <v>0</v>
      </c>
      <c r="U121" s="39"/>
      <c r="V121" s="39"/>
      <c r="W121" s="39"/>
      <c r="X121" s="39"/>
      <c r="Y121" s="39"/>
      <c r="Z121" s="39"/>
      <c r="AA121" s="39"/>
      <c r="AB121" s="39"/>
      <c r="AC121" s="39"/>
      <c r="AD121" s="39"/>
      <c r="AE121" s="39"/>
      <c r="AR121" s="240" t="s">
        <v>242</v>
      </c>
      <c r="AT121" s="240" t="s">
        <v>238</v>
      </c>
      <c r="AU121" s="240" t="s">
        <v>89</v>
      </c>
      <c r="AY121" s="17" t="s">
        <v>235</v>
      </c>
      <c r="BE121" s="241">
        <f>IF(N121="základní",J121,0)</f>
        <v>0</v>
      </c>
      <c r="BF121" s="241">
        <f>IF(N121="snížená",J121,0)</f>
        <v>0</v>
      </c>
      <c r="BG121" s="241">
        <f>IF(N121="zákl. přenesená",J121,0)</f>
        <v>0</v>
      </c>
      <c r="BH121" s="241">
        <f>IF(N121="sníž. přenesená",J121,0)</f>
        <v>0</v>
      </c>
      <c r="BI121" s="241">
        <f>IF(N121="nulová",J121,0)</f>
        <v>0</v>
      </c>
      <c r="BJ121" s="17" t="s">
        <v>242</v>
      </c>
      <c r="BK121" s="241">
        <f>ROUND(I121*H121,2)</f>
        <v>0</v>
      </c>
      <c r="BL121" s="17" t="s">
        <v>242</v>
      </c>
      <c r="BM121" s="240" t="s">
        <v>1013</v>
      </c>
    </row>
    <row r="122" s="2" customFormat="1">
      <c r="A122" s="39"/>
      <c r="B122" s="40"/>
      <c r="C122" s="41"/>
      <c r="D122" s="242" t="s">
        <v>244</v>
      </c>
      <c r="E122" s="41"/>
      <c r="F122" s="243" t="s">
        <v>1014</v>
      </c>
      <c r="G122" s="41"/>
      <c r="H122" s="41"/>
      <c r="I122" s="149"/>
      <c r="J122" s="41"/>
      <c r="K122" s="41"/>
      <c r="L122" s="45"/>
      <c r="M122" s="244"/>
      <c r="N122" s="245"/>
      <c r="O122" s="86"/>
      <c r="P122" s="86"/>
      <c r="Q122" s="86"/>
      <c r="R122" s="86"/>
      <c r="S122" s="86"/>
      <c r="T122" s="87"/>
      <c r="U122" s="39"/>
      <c r="V122" s="39"/>
      <c r="W122" s="39"/>
      <c r="X122" s="39"/>
      <c r="Y122" s="39"/>
      <c r="Z122" s="39"/>
      <c r="AA122" s="39"/>
      <c r="AB122" s="39"/>
      <c r="AC122" s="39"/>
      <c r="AD122" s="39"/>
      <c r="AE122" s="39"/>
      <c r="AT122" s="17" t="s">
        <v>244</v>
      </c>
      <c r="AU122" s="17" t="s">
        <v>89</v>
      </c>
    </row>
    <row r="123" s="2" customFormat="1">
      <c r="A123" s="39"/>
      <c r="B123" s="40"/>
      <c r="C123" s="41"/>
      <c r="D123" s="242" t="s">
        <v>246</v>
      </c>
      <c r="E123" s="41"/>
      <c r="F123" s="246" t="s">
        <v>1015</v>
      </c>
      <c r="G123" s="41"/>
      <c r="H123" s="41"/>
      <c r="I123" s="149"/>
      <c r="J123" s="41"/>
      <c r="K123" s="41"/>
      <c r="L123" s="45"/>
      <c r="M123" s="244"/>
      <c r="N123" s="245"/>
      <c r="O123" s="86"/>
      <c r="P123" s="86"/>
      <c r="Q123" s="86"/>
      <c r="R123" s="86"/>
      <c r="S123" s="86"/>
      <c r="T123" s="87"/>
      <c r="U123" s="39"/>
      <c r="V123" s="39"/>
      <c r="W123" s="39"/>
      <c r="X123" s="39"/>
      <c r="Y123" s="39"/>
      <c r="Z123" s="39"/>
      <c r="AA123" s="39"/>
      <c r="AB123" s="39"/>
      <c r="AC123" s="39"/>
      <c r="AD123" s="39"/>
      <c r="AE123" s="39"/>
      <c r="AT123" s="17" t="s">
        <v>246</v>
      </c>
      <c r="AU123" s="17" t="s">
        <v>89</v>
      </c>
    </row>
    <row r="124" s="13" customFormat="1">
      <c r="A124" s="13"/>
      <c r="B124" s="247"/>
      <c r="C124" s="248"/>
      <c r="D124" s="242" t="s">
        <v>248</v>
      </c>
      <c r="E124" s="249" t="s">
        <v>39</v>
      </c>
      <c r="F124" s="250" t="s">
        <v>976</v>
      </c>
      <c r="G124" s="248"/>
      <c r="H124" s="251">
        <v>20</v>
      </c>
      <c r="I124" s="252"/>
      <c r="J124" s="248"/>
      <c r="K124" s="248"/>
      <c r="L124" s="253"/>
      <c r="M124" s="254"/>
      <c r="N124" s="255"/>
      <c r="O124" s="255"/>
      <c r="P124" s="255"/>
      <c r="Q124" s="255"/>
      <c r="R124" s="255"/>
      <c r="S124" s="255"/>
      <c r="T124" s="256"/>
      <c r="U124" s="13"/>
      <c r="V124" s="13"/>
      <c r="W124" s="13"/>
      <c r="X124" s="13"/>
      <c r="Y124" s="13"/>
      <c r="Z124" s="13"/>
      <c r="AA124" s="13"/>
      <c r="AB124" s="13"/>
      <c r="AC124" s="13"/>
      <c r="AD124" s="13"/>
      <c r="AE124" s="13"/>
      <c r="AT124" s="257" t="s">
        <v>248</v>
      </c>
      <c r="AU124" s="257" t="s">
        <v>89</v>
      </c>
      <c r="AV124" s="13" t="s">
        <v>89</v>
      </c>
      <c r="AW124" s="13" t="s">
        <v>41</v>
      </c>
      <c r="AX124" s="13" t="s">
        <v>80</v>
      </c>
      <c r="AY124" s="257" t="s">
        <v>235</v>
      </c>
    </row>
    <row r="125" s="13" customFormat="1">
      <c r="A125" s="13"/>
      <c r="B125" s="247"/>
      <c r="C125" s="248"/>
      <c r="D125" s="242" t="s">
        <v>248</v>
      </c>
      <c r="E125" s="249" t="s">
        <v>39</v>
      </c>
      <c r="F125" s="250" t="s">
        <v>970</v>
      </c>
      <c r="G125" s="248"/>
      <c r="H125" s="251">
        <v>420</v>
      </c>
      <c r="I125" s="252"/>
      <c r="J125" s="248"/>
      <c r="K125" s="248"/>
      <c r="L125" s="253"/>
      <c r="M125" s="254"/>
      <c r="N125" s="255"/>
      <c r="O125" s="255"/>
      <c r="P125" s="255"/>
      <c r="Q125" s="255"/>
      <c r="R125" s="255"/>
      <c r="S125" s="255"/>
      <c r="T125" s="256"/>
      <c r="U125" s="13"/>
      <c r="V125" s="13"/>
      <c r="W125" s="13"/>
      <c r="X125" s="13"/>
      <c r="Y125" s="13"/>
      <c r="Z125" s="13"/>
      <c r="AA125" s="13"/>
      <c r="AB125" s="13"/>
      <c r="AC125" s="13"/>
      <c r="AD125" s="13"/>
      <c r="AE125" s="13"/>
      <c r="AT125" s="257" t="s">
        <v>248</v>
      </c>
      <c r="AU125" s="257" t="s">
        <v>89</v>
      </c>
      <c r="AV125" s="13" t="s">
        <v>89</v>
      </c>
      <c r="AW125" s="13" t="s">
        <v>41</v>
      </c>
      <c r="AX125" s="13" t="s">
        <v>80</v>
      </c>
      <c r="AY125" s="257" t="s">
        <v>235</v>
      </c>
    </row>
    <row r="126" s="14" customFormat="1">
      <c r="A126" s="14"/>
      <c r="B126" s="258"/>
      <c r="C126" s="259"/>
      <c r="D126" s="242" t="s">
        <v>248</v>
      </c>
      <c r="E126" s="260" t="s">
        <v>39</v>
      </c>
      <c r="F126" s="261" t="s">
        <v>250</v>
      </c>
      <c r="G126" s="259"/>
      <c r="H126" s="262">
        <v>440</v>
      </c>
      <c r="I126" s="263"/>
      <c r="J126" s="259"/>
      <c r="K126" s="259"/>
      <c r="L126" s="264"/>
      <c r="M126" s="265"/>
      <c r="N126" s="266"/>
      <c r="O126" s="266"/>
      <c r="P126" s="266"/>
      <c r="Q126" s="266"/>
      <c r="R126" s="266"/>
      <c r="S126" s="266"/>
      <c r="T126" s="267"/>
      <c r="U126" s="14"/>
      <c r="V126" s="14"/>
      <c r="W126" s="14"/>
      <c r="X126" s="14"/>
      <c r="Y126" s="14"/>
      <c r="Z126" s="14"/>
      <c r="AA126" s="14"/>
      <c r="AB126" s="14"/>
      <c r="AC126" s="14"/>
      <c r="AD126" s="14"/>
      <c r="AE126" s="14"/>
      <c r="AT126" s="268" t="s">
        <v>248</v>
      </c>
      <c r="AU126" s="268" t="s">
        <v>89</v>
      </c>
      <c r="AV126" s="14" t="s">
        <v>242</v>
      </c>
      <c r="AW126" s="14" t="s">
        <v>41</v>
      </c>
      <c r="AX126" s="14" t="s">
        <v>87</v>
      </c>
      <c r="AY126" s="268" t="s">
        <v>235</v>
      </c>
    </row>
    <row r="127" s="2" customFormat="1" ht="21.75" customHeight="1">
      <c r="A127" s="39"/>
      <c r="B127" s="40"/>
      <c r="C127" s="269" t="s">
        <v>282</v>
      </c>
      <c r="D127" s="269" t="s">
        <v>290</v>
      </c>
      <c r="E127" s="270" t="s">
        <v>303</v>
      </c>
      <c r="F127" s="271" t="s">
        <v>304</v>
      </c>
      <c r="G127" s="272" t="s">
        <v>191</v>
      </c>
      <c r="H127" s="273">
        <v>1396</v>
      </c>
      <c r="I127" s="274"/>
      <c r="J127" s="275">
        <f>ROUND(I127*H127,2)</f>
        <v>0</v>
      </c>
      <c r="K127" s="271" t="s">
        <v>241</v>
      </c>
      <c r="L127" s="276"/>
      <c r="M127" s="277" t="s">
        <v>39</v>
      </c>
      <c r="N127" s="278" t="s">
        <v>53</v>
      </c>
      <c r="O127" s="86"/>
      <c r="P127" s="238">
        <f>O127*H127</f>
        <v>0</v>
      </c>
      <c r="Q127" s="238">
        <v>0.00018000000000000001</v>
      </c>
      <c r="R127" s="238">
        <f>Q127*H127</f>
        <v>0.25128</v>
      </c>
      <c r="S127" s="238">
        <v>0</v>
      </c>
      <c r="T127" s="239">
        <f>S127*H127</f>
        <v>0</v>
      </c>
      <c r="U127" s="39"/>
      <c r="V127" s="39"/>
      <c r="W127" s="39"/>
      <c r="X127" s="39"/>
      <c r="Y127" s="39"/>
      <c r="Z127" s="39"/>
      <c r="AA127" s="39"/>
      <c r="AB127" s="39"/>
      <c r="AC127" s="39"/>
      <c r="AD127" s="39"/>
      <c r="AE127" s="39"/>
      <c r="AR127" s="240" t="s">
        <v>289</v>
      </c>
      <c r="AT127" s="240" t="s">
        <v>290</v>
      </c>
      <c r="AU127" s="240" t="s">
        <v>89</v>
      </c>
      <c r="AY127" s="17" t="s">
        <v>235</v>
      </c>
      <c r="BE127" s="241">
        <f>IF(N127="základní",J127,0)</f>
        <v>0</v>
      </c>
      <c r="BF127" s="241">
        <f>IF(N127="snížená",J127,0)</f>
        <v>0</v>
      </c>
      <c r="BG127" s="241">
        <f>IF(N127="zákl. přenesená",J127,0)</f>
        <v>0</v>
      </c>
      <c r="BH127" s="241">
        <f>IF(N127="sníž. přenesená",J127,0)</f>
        <v>0</v>
      </c>
      <c r="BI127" s="241">
        <f>IF(N127="nulová",J127,0)</f>
        <v>0</v>
      </c>
      <c r="BJ127" s="17" t="s">
        <v>242</v>
      </c>
      <c r="BK127" s="241">
        <f>ROUND(I127*H127,2)</f>
        <v>0</v>
      </c>
      <c r="BL127" s="17" t="s">
        <v>242</v>
      </c>
      <c r="BM127" s="240" t="s">
        <v>1016</v>
      </c>
    </row>
    <row r="128" s="2" customFormat="1">
      <c r="A128" s="39"/>
      <c r="B128" s="40"/>
      <c r="C128" s="41"/>
      <c r="D128" s="242" t="s">
        <v>244</v>
      </c>
      <c r="E128" s="41"/>
      <c r="F128" s="243" t="s">
        <v>304</v>
      </c>
      <c r="G128" s="41"/>
      <c r="H128" s="41"/>
      <c r="I128" s="149"/>
      <c r="J128" s="41"/>
      <c r="K128" s="41"/>
      <c r="L128" s="45"/>
      <c r="M128" s="244"/>
      <c r="N128" s="245"/>
      <c r="O128" s="86"/>
      <c r="P128" s="86"/>
      <c r="Q128" s="86"/>
      <c r="R128" s="86"/>
      <c r="S128" s="86"/>
      <c r="T128" s="87"/>
      <c r="U128" s="39"/>
      <c r="V128" s="39"/>
      <c r="W128" s="39"/>
      <c r="X128" s="39"/>
      <c r="Y128" s="39"/>
      <c r="Z128" s="39"/>
      <c r="AA128" s="39"/>
      <c r="AB128" s="39"/>
      <c r="AC128" s="39"/>
      <c r="AD128" s="39"/>
      <c r="AE128" s="39"/>
      <c r="AT128" s="17" t="s">
        <v>244</v>
      </c>
      <c r="AU128" s="17" t="s">
        <v>89</v>
      </c>
    </row>
    <row r="129" s="13" customFormat="1">
      <c r="A129" s="13"/>
      <c r="B129" s="247"/>
      <c r="C129" s="248"/>
      <c r="D129" s="242" t="s">
        <v>248</v>
      </c>
      <c r="E129" s="249" t="s">
        <v>973</v>
      </c>
      <c r="F129" s="250" t="s">
        <v>1017</v>
      </c>
      <c r="G129" s="248"/>
      <c r="H129" s="251">
        <v>1396</v>
      </c>
      <c r="I129" s="252"/>
      <c r="J129" s="248"/>
      <c r="K129" s="248"/>
      <c r="L129" s="253"/>
      <c r="M129" s="254"/>
      <c r="N129" s="255"/>
      <c r="O129" s="255"/>
      <c r="P129" s="255"/>
      <c r="Q129" s="255"/>
      <c r="R129" s="255"/>
      <c r="S129" s="255"/>
      <c r="T129" s="256"/>
      <c r="U129" s="13"/>
      <c r="V129" s="13"/>
      <c r="W129" s="13"/>
      <c r="X129" s="13"/>
      <c r="Y129" s="13"/>
      <c r="Z129" s="13"/>
      <c r="AA129" s="13"/>
      <c r="AB129" s="13"/>
      <c r="AC129" s="13"/>
      <c r="AD129" s="13"/>
      <c r="AE129" s="13"/>
      <c r="AT129" s="257" t="s">
        <v>248</v>
      </c>
      <c r="AU129" s="257" t="s">
        <v>89</v>
      </c>
      <c r="AV129" s="13" t="s">
        <v>89</v>
      </c>
      <c r="AW129" s="13" t="s">
        <v>41</v>
      </c>
      <c r="AX129" s="13" t="s">
        <v>87</v>
      </c>
      <c r="AY129" s="257" t="s">
        <v>235</v>
      </c>
    </row>
    <row r="130" s="2" customFormat="1" ht="21.75" customHeight="1">
      <c r="A130" s="39"/>
      <c r="B130" s="40"/>
      <c r="C130" s="269" t="s">
        <v>289</v>
      </c>
      <c r="D130" s="269" t="s">
        <v>290</v>
      </c>
      <c r="E130" s="270" t="s">
        <v>489</v>
      </c>
      <c r="F130" s="271" t="s">
        <v>490</v>
      </c>
      <c r="G130" s="272" t="s">
        <v>197</v>
      </c>
      <c r="H130" s="273">
        <v>440</v>
      </c>
      <c r="I130" s="274"/>
      <c r="J130" s="275">
        <f>ROUND(I130*H130,2)</f>
        <v>0</v>
      </c>
      <c r="K130" s="271" t="s">
        <v>241</v>
      </c>
      <c r="L130" s="276"/>
      <c r="M130" s="277" t="s">
        <v>39</v>
      </c>
      <c r="N130" s="278" t="s">
        <v>53</v>
      </c>
      <c r="O130" s="86"/>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289</v>
      </c>
      <c r="AT130" s="240" t="s">
        <v>290</v>
      </c>
      <c r="AU130" s="240" t="s">
        <v>89</v>
      </c>
      <c r="AY130" s="17" t="s">
        <v>235</v>
      </c>
      <c r="BE130" s="241">
        <f>IF(N130="základní",J130,0)</f>
        <v>0</v>
      </c>
      <c r="BF130" s="241">
        <f>IF(N130="snížená",J130,0)</f>
        <v>0</v>
      </c>
      <c r="BG130" s="241">
        <f>IF(N130="zákl. přenesená",J130,0)</f>
        <v>0</v>
      </c>
      <c r="BH130" s="241">
        <f>IF(N130="sníž. přenesená",J130,0)</f>
        <v>0</v>
      </c>
      <c r="BI130" s="241">
        <f>IF(N130="nulová",J130,0)</f>
        <v>0</v>
      </c>
      <c r="BJ130" s="17" t="s">
        <v>242</v>
      </c>
      <c r="BK130" s="241">
        <f>ROUND(I130*H130,2)</f>
        <v>0</v>
      </c>
      <c r="BL130" s="17" t="s">
        <v>242</v>
      </c>
      <c r="BM130" s="240" t="s">
        <v>1018</v>
      </c>
    </row>
    <row r="131" s="2" customFormat="1">
      <c r="A131" s="39"/>
      <c r="B131" s="40"/>
      <c r="C131" s="41"/>
      <c r="D131" s="242" t="s">
        <v>244</v>
      </c>
      <c r="E131" s="41"/>
      <c r="F131" s="243" t="s">
        <v>490</v>
      </c>
      <c r="G131" s="41"/>
      <c r="H131" s="41"/>
      <c r="I131" s="149"/>
      <c r="J131" s="41"/>
      <c r="K131" s="41"/>
      <c r="L131" s="45"/>
      <c r="M131" s="244"/>
      <c r="N131" s="245"/>
      <c r="O131" s="86"/>
      <c r="P131" s="86"/>
      <c r="Q131" s="86"/>
      <c r="R131" s="86"/>
      <c r="S131" s="86"/>
      <c r="T131" s="87"/>
      <c r="U131" s="39"/>
      <c r="V131" s="39"/>
      <c r="W131" s="39"/>
      <c r="X131" s="39"/>
      <c r="Y131" s="39"/>
      <c r="Z131" s="39"/>
      <c r="AA131" s="39"/>
      <c r="AB131" s="39"/>
      <c r="AC131" s="39"/>
      <c r="AD131" s="39"/>
      <c r="AE131" s="39"/>
      <c r="AT131" s="17" t="s">
        <v>244</v>
      </c>
      <c r="AU131" s="17" t="s">
        <v>89</v>
      </c>
    </row>
    <row r="132" s="2" customFormat="1">
      <c r="A132" s="39"/>
      <c r="B132" s="40"/>
      <c r="C132" s="41"/>
      <c r="D132" s="242" t="s">
        <v>294</v>
      </c>
      <c r="E132" s="41"/>
      <c r="F132" s="246" t="s">
        <v>301</v>
      </c>
      <c r="G132" s="41"/>
      <c r="H132" s="41"/>
      <c r="I132" s="149"/>
      <c r="J132" s="41"/>
      <c r="K132" s="41"/>
      <c r="L132" s="45"/>
      <c r="M132" s="244"/>
      <c r="N132" s="245"/>
      <c r="O132" s="86"/>
      <c r="P132" s="86"/>
      <c r="Q132" s="86"/>
      <c r="R132" s="86"/>
      <c r="S132" s="86"/>
      <c r="T132" s="87"/>
      <c r="U132" s="39"/>
      <c r="V132" s="39"/>
      <c r="W132" s="39"/>
      <c r="X132" s="39"/>
      <c r="Y132" s="39"/>
      <c r="Z132" s="39"/>
      <c r="AA132" s="39"/>
      <c r="AB132" s="39"/>
      <c r="AC132" s="39"/>
      <c r="AD132" s="39"/>
      <c r="AE132" s="39"/>
      <c r="AT132" s="17" t="s">
        <v>294</v>
      </c>
      <c r="AU132" s="17" t="s">
        <v>89</v>
      </c>
    </row>
    <row r="133" s="13" customFormat="1">
      <c r="A133" s="13"/>
      <c r="B133" s="247"/>
      <c r="C133" s="248"/>
      <c r="D133" s="242" t="s">
        <v>248</v>
      </c>
      <c r="E133" s="249" t="s">
        <v>39</v>
      </c>
      <c r="F133" s="250" t="s">
        <v>970</v>
      </c>
      <c r="G133" s="248"/>
      <c r="H133" s="251">
        <v>420</v>
      </c>
      <c r="I133" s="252"/>
      <c r="J133" s="248"/>
      <c r="K133" s="248"/>
      <c r="L133" s="253"/>
      <c r="M133" s="254"/>
      <c r="N133" s="255"/>
      <c r="O133" s="255"/>
      <c r="P133" s="255"/>
      <c r="Q133" s="255"/>
      <c r="R133" s="255"/>
      <c r="S133" s="255"/>
      <c r="T133" s="256"/>
      <c r="U133" s="13"/>
      <c r="V133" s="13"/>
      <c r="W133" s="13"/>
      <c r="X133" s="13"/>
      <c r="Y133" s="13"/>
      <c r="Z133" s="13"/>
      <c r="AA133" s="13"/>
      <c r="AB133" s="13"/>
      <c r="AC133" s="13"/>
      <c r="AD133" s="13"/>
      <c r="AE133" s="13"/>
      <c r="AT133" s="257" t="s">
        <v>248</v>
      </c>
      <c r="AU133" s="257" t="s">
        <v>89</v>
      </c>
      <c r="AV133" s="13" t="s">
        <v>89</v>
      </c>
      <c r="AW133" s="13" t="s">
        <v>41</v>
      </c>
      <c r="AX133" s="13" t="s">
        <v>80</v>
      </c>
      <c r="AY133" s="257" t="s">
        <v>235</v>
      </c>
    </row>
    <row r="134" s="13" customFormat="1">
      <c r="A134" s="13"/>
      <c r="B134" s="247"/>
      <c r="C134" s="248"/>
      <c r="D134" s="242" t="s">
        <v>248</v>
      </c>
      <c r="E134" s="249" t="s">
        <v>39</v>
      </c>
      <c r="F134" s="250" t="s">
        <v>976</v>
      </c>
      <c r="G134" s="248"/>
      <c r="H134" s="251">
        <v>20</v>
      </c>
      <c r="I134" s="252"/>
      <c r="J134" s="248"/>
      <c r="K134" s="248"/>
      <c r="L134" s="253"/>
      <c r="M134" s="254"/>
      <c r="N134" s="255"/>
      <c r="O134" s="255"/>
      <c r="P134" s="255"/>
      <c r="Q134" s="255"/>
      <c r="R134" s="255"/>
      <c r="S134" s="255"/>
      <c r="T134" s="256"/>
      <c r="U134" s="13"/>
      <c r="V134" s="13"/>
      <c r="W134" s="13"/>
      <c r="X134" s="13"/>
      <c r="Y134" s="13"/>
      <c r="Z134" s="13"/>
      <c r="AA134" s="13"/>
      <c r="AB134" s="13"/>
      <c r="AC134" s="13"/>
      <c r="AD134" s="13"/>
      <c r="AE134" s="13"/>
      <c r="AT134" s="257" t="s">
        <v>248</v>
      </c>
      <c r="AU134" s="257" t="s">
        <v>89</v>
      </c>
      <c r="AV134" s="13" t="s">
        <v>89</v>
      </c>
      <c r="AW134" s="13" t="s">
        <v>41</v>
      </c>
      <c r="AX134" s="13" t="s">
        <v>80</v>
      </c>
      <c r="AY134" s="257" t="s">
        <v>235</v>
      </c>
    </row>
    <row r="135" s="14" customFormat="1">
      <c r="A135" s="14"/>
      <c r="B135" s="258"/>
      <c r="C135" s="259"/>
      <c r="D135" s="242" t="s">
        <v>248</v>
      </c>
      <c r="E135" s="260" t="s">
        <v>39</v>
      </c>
      <c r="F135" s="261" t="s">
        <v>250</v>
      </c>
      <c r="G135" s="259"/>
      <c r="H135" s="262">
        <v>440</v>
      </c>
      <c r="I135" s="263"/>
      <c r="J135" s="259"/>
      <c r="K135" s="259"/>
      <c r="L135" s="264"/>
      <c r="M135" s="265"/>
      <c r="N135" s="266"/>
      <c r="O135" s="266"/>
      <c r="P135" s="266"/>
      <c r="Q135" s="266"/>
      <c r="R135" s="266"/>
      <c r="S135" s="266"/>
      <c r="T135" s="267"/>
      <c r="U135" s="14"/>
      <c r="V135" s="14"/>
      <c r="W135" s="14"/>
      <c r="X135" s="14"/>
      <c r="Y135" s="14"/>
      <c r="Z135" s="14"/>
      <c r="AA135" s="14"/>
      <c r="AB135" s="14"/>
      <c r="AC135" s="14"/>
      <c r="AD135" s="14"/>
      <c r="AE135" s="14"/>
      <c r="AT135" s="268" t="s">
        <v>248</v>
      </c>
      <c r="AU135" s="268" t="s">
        <v>89</v>
      </c>
      <c r="AV135" s="14" t="s">
        <v>242</v>
      </c>
      <c r="AW135" s="14" t="s">
        <v>41</v>
      </c>
      <c r="AX135" s="14" t="s">
        <v>87</v>
      </c>
      <c r="AY135" s="268" t="s">
        <v>235</v>
      </c>
    </row>
    <row r="136" s="2" customFormat="1" ht="21.75" customHeight="1">
      <c r="A136" s="39"/>
      <c r="B136" s="40"/>
      <c r="C136" s="269" t="s">
        <v>297</v>
      </c>
      <c r="D136" s="269" t="s">
        <v>290</v>
      </c>
      <c r="E136" s="270" t="s">
        <v>1019</v>
      </c>
      <c r="F136" s="271" t="s">
        <v>1020</v>
      </c>
      <c r="G136" s="272" t="s">
        <v>191</v>
      </c>
      <c r="H136" s="273">
        <v>1396</v>
      </c>
      <c r="I136" s="274"/>
      <c r="J136" s="275">
        <f>ROUND(I136*H136,2)</f>
        <v>0</v>
      </c>
      <c r="K136" s="271" t="s">
        <v>241</v>
      </c>
      <c r="L136" s="276"/>
      <c r="M136" s="277" t="s">
        <v>39</v>
      </c>
      <c r="N136" s="278" t="s">
        <v>53</v>
      </c>
      <c r="O136" s="86"/>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289</v>
      </c>
      <c r="AT136" s="240" t="s">
        <v>290</v>
      </c>
      <c r="AU136" s="240" t="s">
        <v>89</v>
      </c>
      <c r="AY136" s="17" t="s">
        <v>235</v>
      </c>
      <c r="BE136" s="241">
        <f>IF(N136="základní",J136,0)</f>
        <v>0</v>
      </c>
      <c r="BF136" s="241">
        <f>IF(N136="snížená",J136,0)</f>
        <v>0</v>
      </c>
      <c r="BG136" s="241">
        <f>IF(N136="zákl. přenesená",J136,0)</f>
        <v>0</v>
      </c>
      <c r="BH136" s="241">
        <f>IF(N136="sníž. přenesená",J136,0)</f>
        <v>0</v>
      </c>
      <c r="BI136" s="241">
        <f>IF(N136="nulová",J136,0)</f>
        <v>0</v>
      </c>
      <c r="BJ136" s="17" t="s">
        <v>242</v>
      </c>
      <c r="BK136" s="241">
        <f>ROUND(I136*H136,2)</f>
        <v>0</v>
      </c>
      <c r="BL136" s="17" t="s">
        <v>242</v>
      </c>
      <c r="BM136" s="240" t="s">
        <v>1021</v>
      </c>
    </row>
    <row r="137" s="2" customFormat="1">
      <c r="A137" s="39"/>
      <c r="B137" s="40"/>
      <c r="C137" s="41"/>
      <c r="D137" s="242" t="s">
        <v>244</v>
      </c>
      <c r="E137" s="41"/>
      <c r="F137" s="243" t="s">
        <v>1020</v>
      </c>
      <c r="G137" s="41"/>
      <c r="H137" s="41"/>
      <c r="I137" s="149"/>
      <c r="J137" s="41"/>
      <c r="K137" s="41"/>
      <c r="L137" s="45"/>
      <c r="M137" s="244"/>
      <c r="N137" s="245"/>
      <c r="O137" s="86"/>
      <c r="P137" s="86"/>
      <c r="Q137" s="86"/>
      <c r="R137" s="86"/>
      <c r="S137" s="86"/>
      <c r="T137" s="87"/>
      <c r="U137" s="39"/>
      <c r="V137" s="39"/>
      <c r="W137" s="39"/>
      <c r="X137" s="39"/>
      <c r="Y137" s="39"/>
      <c r="Z137" s="39"/>
      <c r="AA137" s="39"/>
      <c r="AB137" s="39"/>
      <c r="AC137" s="39"/>
      <c r="AD137" s="39"/>
      <c r="AE137" s="39"/>
      <c r="AT137" s="17" t="s">
        <v>244</v>
      </c>
      <c r="AU137" s="17" t="s">
        <v>89</v>
      </c>
    </row>
    <row r="138" s="2" customFormat="1">
      <c r="A138" s="39"/>
      <c r="B138" s="40"/>
      <c r="C138" s="41"/>
      <c r="D138" s="242" t="s">
        <v>294</v>
      </c>
      <c r="E138" s="41"/>
      <c r="F138" s="246" t="s">
        <v>301</v>
      </c>
      <c r="G138" s="41"/>
      <c r="H138" s="41"/>
      <c r="I138" s="149"/>
      <c r="J138" s="41"/>
      <c r="K138" s="41"/>
      <c r="L138" s="45"/>
      <c r="M138" s="244"/>
      <c r="N138" s="245"/>
      <c r="O138" s="86"/>
      <c r="P138" s="86"/>
      <c r="Q138" s="86"/>
      <c r="R138" s="86"/>
      <c r="S138" s="86"/>
      <c r="T138" s="87"/>
      <c r="U138" s="39"/>
      <c r="V138" s="39"/>
      <c r="W138" s="39"/>
      <c r="X138" s="39"/>
      <c r="Y138" s="39"/>
      <c r="Z138" s="39"/>
      <c r="AA138" s="39"/>
      <c r="AB138" s="39"/>
      <c r="AC138" s="39"/>
      <c r="AD138" s="39"/>
      <c r="AE138" s="39"/>
      <c r="AT138" s="17" t="s">
        <v>294</v>
      </c>
      <c r="AU138" s="17" t="s">
        <v>89</v>
      </c>
    </row>
    <row r="139" s="13" customFormat="1">
      <c r="A139" s="13"/>
      <c r="B139" s="247"/>
      <c r="C139" s="248"/>
      <c r="D139" s="242" t="s">
        <v>248</v>
      </c>
      <c r="E139" s="249" t="s">
        <v>39</v>
      </c>
      <c r="F139" s="250" t="s">
        <v>973</v>
      </c>
      <c r="G139" s="248"/>
      <c r="H139" s="251">
        <v>1396</v>
      </c>
      <c r="I139" s="252"/>
      <c r="J139" s="248"/>
      <c r="K139" s="248"/>
      <c r="L139" s="253"/>
      <c r="M139" s="254"/>
      <c r="N139" s="255"/>
      <c r="O139" s="255"/>
      <c r="P139" s="255"/>
      <c r="Q139" s="255"/>
      <c r="R139" s="255"/>
      <c r="S139" s="255"/>
      <c r="T139" s="256"/>
      <c r="U139" s="13"/>
      <c r="V139" s="13"/>
      <c r="W139" s="13"/>
      <c r="X139" s="13"/>
      <c r="Y139" s="13"/>
      <c r="Z139" s="13"/>
      <c r="AA139" s="13"/>
      <c r="AB139" s="13"/>
      <c r="AC139" s="13"/>
      <c r="AD139" s="13"/>
      <c r="AE139" s="13"/>
      <c r="AT139" s="257" t="s">
        <v>248</v>
      </c>
      <c r="AU139" s="257" t="s">
        <v>89</v>
      </c>
      <c r="AV139" s="13" t="s">
        <v>89</v>
      </c>
      <c r="AW139" s="13" t="s">
        <v>41</v>
      </c>
      <c r="AX139" s="13" t="s">
        <v>80</v>
      </c>
      <c r="AY139" s="257" t="s">
        <v>235</v>
      </c>
    </row>
    <row r="140" s="14" customFormat="1">
      <c r="A140" s="14"/>
      <c r="B140" s="258"/>
      <c r="C140" s="259"/>
      <c r="D140" s="242" t="s">
        <v>248</v>
      </c>
      <c r="E140" s="260" t="s">
        <v>39</v>
      </c>
      <c r="F140" s="261" t="s">
        <v>250</v>
      </c>
      <c r="G140" s="259"/>
      <c r="H140" s="262">
        <v>1396</v>
      </c>
      <c r="I140" s="263"/>
      <c r="J140" s="259"/>
      <c r="K140" s="259"/>
      <c r="L140" s="264"/>
      <c r="M140" s="265"/>
      <c r="N140" s="266"/>
      <c r="O140" s="266"/>
      <c r="P140" s="266"/>
      <c r="Q140" s="266"/>
      <c r="R140" s="266"/>
      <c r="S140" s="266"/>
      <c r="T140" s="267"/>
      <c r="U140" s="14"/>
      <c r="V140" s="14"/>
      <c r="W140" s="14"/>
      <c r="X140" s="14"/>
      <c r="Y140" s="14"/>
      <c r="Z140" s="14"/>
      <c r="AA140" s="14"/>
      <c r="AB140" s="14"/>
      <c r="AC140" s="14"/>
      <c r="AD140" s="14"/>
      <c r="AE140" s="14"/>
      <c r="AT140" s="268" t="s">
        <v>248</v>
      </c>
      <c r="AU140" s="268" t="s">
        <v>89</v>
      </c>
      <c r="AV140" s="14" t="s">
        <v>242</v>
      </c>
      <c r="AW140" s="14" t="s">
        <v>41</v>
      </c>
      <c r="AX140" s="14" t="s">
        <v>87</v>
      </c>
      <c r="AY140" s="268" t="s">
        <v>235</v>
      </c>
    </row>
    <row r="141" s="2" customFormat="1" ht="21.75" customHeight="1">
      <c r="A141" s="39"/>
      <c r="B141" s="40"/>
      <c r="C141" s="269" t="s">
        <v>302</v>
      </c>
      <c r="D141" s="269" t="s">
        <v>290</v>
      </c>
      <c r="E141" s="270" t="s">
        <v>1022</v>
      </c>
      <c r="F141" s="271" t="s">
        <v>1023</v>
      </c>
      <c r="G141" s="272" t="s">
        <v>191</v>
      </c>
      <c r="H141" s="273">
        <v>1396</v>
      </c>
      <c r="I141" s="274"/>
      <c r="J141" s="275">
        <f>ROUND(I141*H141,2)</f>
        <v>0</v>
      </c>
      <c r="K141" s="271" t="s">
        <v>241</v>
      </c>
      <c r="L141" s="276"/>
      <c r="M141" s="277" t="s">
        <v>39</v>
      </c>
      <c r="N141" s="278" t="s">
        <v>53</v>
      </c>
      <c r="O141" s="86"/>
      <c r="P141" s="238">
        <f>O141*H141</f>
        <v>0</v>
      </c>
      <c r="Q141" s="238">
        <v>0</v>
      </c>
      <c r="R141" s="238">
        <f>Q141*H141</f>
        <v>0</v>
      </c>
      <c r="S141" s="238">
        <v>0</v>
      </c>
      <c r="T141" s="239">
        <f>S141*H141</f>
        <v>0</v>
      </c>
      <c r="U141" s="39"/>
      <c r="V141" s="39"/>
      <c r="W141" s="39"/>
      <c r="X141" s="39"/>
      <c r="Y141" s="39"/>
      <c r="Z141" s="39"/>
      <c r="AA141" s="39"/>
      <c r="AB141" s="39"/>
      <c r="AC141" s="39"/>
      <c r="AD141" s="39"/>
      <c r="AE141" s="39"/>
      <c r="AR141" s="240" t="s">
        <v>289</v>
      </c>
      <c r="AT141" s="240" t="s">
        <v>290</v>
      </c>
      <c r="AU141" s="240" t="s">
        <v>89</v>
      </c>
      <c r="AY141" s="17" t="s">
        <v>235</v>
      </c>
      <c r="BE141" s="241">
        <f>IF(N141="základní",J141,0)</f>
        <v>0</v>
      </c>
      <c r="BF141" s="241">
        <f>IF(N141="snížená",J141,0)</f>
        <v>0</v>
      </c>
      <c r="BG141" s="241">
        <f>IF(N141="zákl. přenesená",J141,0)</f>
        <v>0</v>
      </c>
      <c r="BH141" s="241">
        <f>IF(N141="sníž. přenesená",J141,0)</f>
        <v>0</v>
      </c>
      <c r="BI141" s="241">
        <f>IF(N141="nulová",J141,0)</f>
        <v>0</v>
      </c>
      <c r="BJ141" s="17" t="s">
        <v>242</v>
      </c>
      <c r="BK141" s="241">
        <f>ROUND(I141*H141,2)</f>
        <v>0</v>
      </c>
      <c r="BL141" s="17" t="s">
        <v>242</v>
      </c>
      <c r="BM141" s="240" t="s">
        <v>1024</v>
      </c>
    </row>
    <row r="142" s="2" customFormat="1">
      <c r="A142" s="39"/>
      <c r="B142" s="40"/>
      <c r="C142" s="41"/>
      <c r="D142" s="242" t="s">
        <v>244</v>
      </c>
      <c r="E142" s="41"/>
      <c r="F142" s="243" t="s">
        <v>1023</v>
      </c>
      <c r="G142" s="41"/>
      <c r="H142" s="41"/>
      <c r="I142" s="149"/>
      <c r="J142" s="41"/>
      <c r="K142" s="41"/>
      <c r="L142" s="45"/>
      <c r="M142" s="244"/>
      <c r="N142" s="245"/>
      <c r="O142" s="86"/>
      <c r="P142" s="86"/>
      <c r="Q142" s="86"/>
      <c r="R142" s="86"/>
      <c r="S142" s="86"/>
      <c r="T142" s="87"/>
      <c r="U142" s="39"/>
      <c r="V142" s="39"/>
      <c r="W142" s="39"/>
      <c r="X142" s="39"/>
      <c r="Y142" s="39"/>
      <c r="Z142" s="39"/>
      <c r="AA142" s="39"/>
      <c r="AB142" s="39"/>
      <c r="AC142" s="39"/>
      <c r="AD142" s="39"/>
      <c r="AE142" s="39"/>
      <c r="AT142" s="17" t="s">
        <v>244</v>
      </c>
      <c r="AU142" s="17" t="s">
        <v>89</v>
      </c>
    </row>
    <row r="143" s="2" customFormat="1">
      <c r="A143" s="39"/>
      <c r="B143" s="40"/>
      <c r="C143" s="41"/>
      <c r="D143" s="242" t="s">
        <v>294</v>
      </c>
      <c r="E143" s="41"/>
      <c r="F143" s="246" t="s">
        <v>301</v>
      </c>
      <c r="G143" s="41"/>
      <c r="H143" s="41"/>
      <c r="I143" s="149"/>
      <c r="J143" s="41"/>
      <c r="K143" s="41"/>
      <c r="L143" s="45"/>
      <c r="M143" s="244"/>
      <c r="N143" s="245"/>
      <c r="O143" s="86"/>
      <c r="P143" s="86"/>
      <c r="Q143" s="86"/>
      <c r="R143" s="86"/>
      <c r="S143" s="86"/>
      <c r="T143" s="87"/>
      <c r="U143" s="39"/>
      <c r="V143" s="39"/>
      <c r="W143" s="39"/>
      <c r="X143" s="39"/>
      <c r="Y143" s="39"/>
      <c r="Z143" s="39"/>
      <c r="AA143" s="39"/>
      <c r="AB143" s="39"/>
      <c r="AC143" s="39"/>
      <c r="AD143" s="39"/>
      <c r="AE143" s="39"/>
      <c r="AT143" s="17" t="s">
        <v>294</v>
      </c>
      <c r="AU143" s="17" t="s">
        <v>89</v>
      </c>
    </row>
    <row r="144" s="13" customFormat="1">
      <c r="A144" s="13"/>
      <c r="B144" s="247"/>
      <c r="C144" s="248"/>
      <c r="D144" s="242" t="s">
        <v>248</v>
      </c>
      <c r="E144" s="249" t="s">
        <v>39</v>
      </c>
      <c r="F144" s="250" t="s">
        <v>973</v>
      </c>
      <c r="G144" s="248"/>
      <c r="H144" s="251">
        <v>1396</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248</v>
      </c>
      <c r="AU144" s="257" t="s">
        <v>89</v>
      </c>
      <c r="AV144" s="13" t="s">
        <v>89</v>
      </c>
      <c r="AW144" s="13" t="s">
        <v>41</v>
      </c>
      <c r="AX144" s="13" t="s">
        <v>80</v>
      </c>
      <c r="AY144" s="257" t="s">
        <v>235</v>
      </c>
    </row>
    <row r="145" s="14" customFormat="1">
      <c r="A145" s="14"/>
      <c r="B145" s="258"/>
      <c r="C145" s="259"/>
      <c r="D145" s="242" t="s">
        <v>248</v>
      </c>
      <c r="E145" s="260" t="s">
        <v>39</v>
      </c>
      <c r="F145" s="261" t="s">
        <v>250</v>
      </c>
      <c r="G145" s="259"/>
      <c r="H145" s="262">
        <v>1396</v>
      </c>
      <c r="I145" s="263"/>
      <c r="J145" s="259"/>
      <c r="K145" s="259"/>
      <c r="L145" s="264"/>
      <c r="M145" s="265"/>
      <c r="N145" s="266"/>
      <c r="O145" s="266"/>
      <c r="P145" s="266"/>
      <c r="Q145" s="266"/>
      <c r="R145" s="266"/>
      <c r="S145" s="266"/>
      <c r="T145" s="267"/>
      <c r="U145" s="14"/>
      <c r="V145" s="14"/>
      <c r="W145" s="14"/>
      <c r="X145" s="14"/>
      <c r="Y145" s="14"/>
      <c r="Z145" s="14"/>
      <c r="AA145" s="14"/>
      <c r="AB145" s="14"/>
      <c r="AC145" s="14"/>
      <c r="AD145" s="14"/>
      <c r="AE145" s="14"/>
      <c r="AT145" s="268" t="s">
        <v>248</v>
      </c>
      <c r="AU145" s="268" t="s">
        <v>89</v>
      </c>
      <c r="AV145" s="14" t="s">
        <v>242</v>
      </c>
      <c r="AW145" s="14" t="s">
        <v>41</v>
      </c>
      <c r="AX145" s="14" t="s">
        <v>87</v>
      </c>
      <c r="AY145" s="268" t="s">
        <v>235</v>
      </c>
    </row>
    <row r="146" s="2" customFormat="1" ht="21.75" customHeight="1">
      <c r="A146" s="39"/>
      <c r="B146" s="40"/>
      <c r="C146" s="269" t="s">
        <v>307</v>
      </c>
      <c r="D146" s="269" t="s">
        <v>290</v>
      </c>
      <c r="E146" s="270" t="s">
        <v>1025</v>
      </c>
      <c r="F146" s="271" t="s">
        <v>1026</v>
      </c>
      <c r="G146" s="272" t="s">
        <v>191</v>
      </c>
      <c r="H146" s="273">
        <v>2792</v>
      </c>
      <c r="I146" s="274"/>
      <c r="J146" s="275">
        <f>ROUND(I146*H146,2)</f>
        <v>0</v>
      </c>
      <c r="K146" s="271" t="s">
        <v>241</v>
      </c>
      <c r="L146" s="276"/>
      <c r="M146" s="277" t="s">
        <v>39</v>
      </c>
      <c r="N146" s="278" t="s">
        <v>53</v>
      </c>
      <c r="O146" s="86"/>
      <c r="P146" s="238">
        <f>O146*H146</f>
        <v>0</v>
      </c>
      <c r="Q146" s="238">
        <v>0.00040999999999999999</v>
      </c>
      <c r="R146" s="238">
        <f>Q146*H146</f>
        <v>1.14472</v>
      </c>
      <c r="S146" s="238">
        <v>0</v>
      </c>
      <c r="T146" s="239">
        <f>S146*H146</f>
        <v>0</v>
      </c>
      <c r="U146" s="39"/>
      <c r="V146" s="39"/>
      <c r="W146" s="39"/>
      <c r="X146" s="39"/>
      <c r="Y146" s="39"/>
      <c r="Z146" s="39"/>
      <c r="AA146" s="39"/>
      <c r="AB146" s="39"/>
      <c r="AC146" s="39"/>
      <c r="AD146" s="39"/>
      <c r="AE146" s="39"/>
      <c r="AR146" s="240" t="s">
        <v>289</v>
      </c>
      <c r="AT146" s="240" t="s">
        <v>290</v>
      </c>
      <c r="AU146" s="240" t="s">
        <v>89</v>
      </c>
      <c r="AY146" s="17" t="s">
        <v>235</v>
      </c>
      <c r="BE146" s="241">
        <f>IF(N146="základní",J146,0)</f>
        <v>0</v>
      </c>
      <c r="BF146" s="241">
        <f>IF(N146="snížená",J146,0)</f>
        <v>0</v>
      </c>
      <c r="BG146" s="241">
        <f>IF(N146="zákl. přenesená",J146,0)</f>
        <v>0</v>
      </c>
      <c r="BH146" s="241">
        <f>IF(N146="sníž. přenesená",J146,0)</f>
        <v>0</v>
      </c>
      <c r="BI146" s="241">
        <f>IF(N146="nulová",J146,0)</f>
        <v>0</v>
      </c>
      <c r="BJ146" s="17" t="s">
        <v>242</v>
      </c>
      <c r="BK146" s="241">
        <f>ROUND(I146*H146,2)</f>
        <v>0</v>
      </c>
      <c r="BL146" s="17" t="s">
        <v>242</v>
      </c>
      <c r="BM146" s="240" t="s">
        <v>1027</v>
      </c>
    </row>
    <row r="147" s="2" customFormat="1">
      <c r="A147" s="39"/>
      <c r="B147" s="40"/>
      <c r="C147" s="41"/>
      <c r="D147" s="242" t="s">
        <v>244</v>
      </c>
      <c r="E147" s="41"/>
      <c r="F147" s="243" t="s">
        <v>1026</v>
      </c>
      <c r="G147" s="41"/>
      <c r="H147" s="41"/>
      <c r="I147" s="149"/>
      <c r="J147" s="41"/>
      <c r="K147" s="41"/>
      <c r="L147" s="45"/>
      <c r="M147" s="244"/>
      <c r="N147" s="245"/>
      <c r="O147" s="86"/>
      <c r="P147" s="86"/>
      <c r="Q147" s="86"/>
      <c r="R147" s="86"/>
      <c r="S147" s="86"/>
      <c r="T147" s="87"/>
      <c r="U147" s="39"/>
      <c r="V147" s="39"/>
      <c r="W147" s="39"/>
      <c r="X147" s="39"/>
      <c r="Y147" s="39"/>
      <c r="Z147" s="39"/>
      <c r="AA147" s="39"/>
      <c r="AB147" s="39"/>
      <c r="AC147" s="39"/>
      <c r="AD147" s="39"/>
      <c r="AE147" s="39"/>
      <c r="AT147" s="17" t="s">
        <v>244</v>
      </c>
      <c r="AU147" s="17" t="s">
        <v>89</v>
      </c>
    </row>
    <row r="148" s="13" customFormat="1">
      <c r="A148" s="13"/>
      <c r="B148" s="247"/>
      <c r="C148" s="248"/>
      <c r="D148" s="242" t="s">
        <v>248</v>
      </c>
      <c r="E148" s="249" t="s">
        <v>39</v>
      </c>
      <c r="F148" s="250" t="s">
        <v>1028</v>
      </c>
      <c r="G148" s="248"/>
      <c r="H148" s="251">
        <v>2792</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248</v>
      </c>
      <c r="AU148" s="257" t="s">
        <v>89</v>
      </c>
      <c r="AV148" s="13" t="s">
        <v>89</v>
      </c>
      <c r="AW148" s="13" t="s">
        <v>41</v>
      </c>
      <c r="AX148" s="13" t="s">
        <v>87</v>
      </c>
      <c r="AY148" s="257" t="s">
        <v>235</v>
      </c>
    </row>
    <row r="149" s="2" customFormat="1" ht="21.75" customHeight="1">
      <c r="A149" s="39"/>
      <c r="B149" s="40"/>
      <c r="C149" s="269" t="s">
        <v>313</v>
      </c>
      <c r="D149" s="269" t="s">
        <v>290</v>
      </c>
      <c r="E149" s="270" t="s">
        <v>1029</v>
      </c>
      <c r="F149" s="271" t="s">
        <v>1030</v>
      </c>
      <c r="G149" s="272" t="s">
        <v>191</v>
      </c>
      <c r="H149" s="273">
        <v>2792</v>
      </c>
      <c r="I149" s="274"/>
      <c r="J149" s="275">
        <f>ROUND(I149*H149,2)</f>
        <v>0</v>
      </c>
      <c r="K149" s="271" t="s">
        <v>241</v>
      </c>
      <c r="L149" s="276"/>
      <c r="M149" s="277" t="s">
        <v>39</v>
      </c>
      <c r="N149" s="278" t="s">
        <v>53</v>
      </c>
      <c r="O149" s="86"/>
      <c r="P149" s="238">
        <f>O149*H149</f>
        <v>0</v>
      </c>
      <c r="Q149" s="238">
        <v>9.0000000000000006E-05</v>
      </c>
      <c r="R149" s="238">
        <f>Q149*H149</f>
        <v>0.25128</v>
      </c>
      <c r="S149" s="238">
        <v>0</v>
      </c>
      <c r="T149" s="239">
        <f>S149*H149</f>
        <v>0</v>
      </c>
      <c r="U149" s="39"/>
      <c r="V149" s="39"/>
      <c r="W149" s="39"/>
      <c r="X149" s="39"/>
      <c r="Y149" s="39"/>
      <c r="Z149" s="39"/>
      <c r="AA149" s="39"/>
      <c r="AB149" s="39"/>
      <c r="AC149" s="39"/>
      <c r="AD149" s="39"/>
      <c r="AE149" s="39"/>
      <c r="AR149" s="240" t="s">
        <v>289</v>
      </c>
      <c r="AT149" s="240" t="s">
        <v>290</v>
      </c>
      <c r="AU149" s="240" t="s">
        <v>89</v>
      </c>
      <c r="AY149" s="17" t="s">
        <v>235</v>
      </c>
      <c r="BE149" s="241">
        <f>IF(N149="základní",J149,0)</f>
        <v>0</v>
      </c>
      <c r="BF149" s="241">
        <f>IF(N149="snížená",J149,0)</f>
        <v>0</v>
      </c>
      <c r="BG149" s="241">
        <f>IF(N149="zákl. přenesená",J149,0)</f>
        <v>0</v>
      </c>
      <c r="BH149" s="241">
        <f>IF(N149="sníž. přenesená",J149,0)</f>
        <v>0</v>
      </c>
      <c r="BI149" s="241">
        <f>IF(N149="nulová",J149,0)</f>
        <v>0</v>
      </c>
      <c r="BJ149" s="17" t="s">
        <v>242</v>
      </c>
      <c r="BK149" s="241">
        <f>ROUND(I149*H149,2)</f>
        <v>0</v>
      </c>
      <c r="BL149" s="17" t="s">
        <v>242</v>
      </c>
      <c r="BM149" s="240" t="s">
        <v>1031</v>
      </c>
    </row>
    <row r="150" s="2" customFormat="1">
      <c r="A150" s="39"/>
      <c r="B150" s="40"/>
      <c r="C150" s="41"/>
      <c r="D150" s="242" t="s">
        <v>244</v>
      </c>
      <c r="E150" s="41"/>
      <c r="F150" s="243" t="s">
        <v>1030</v>
      </c>
      <c r="G150" s="41"/>
      <c r="H150" s="41"/>
      <c r="I150" s="149"/>
      <c r="J150" s="41"/>
      <c r="K150" s="41"/>
      <c r="L150" s="45"/>
      <c r="M150" s="244"/>
      <c r="N150" s="245"/>
      <c r="O150" s="86"/>
      <c r="P150" s="86"/>
      <c r="Q150" s="86"/>
      <c r="R150" s="86"/>
      <c r="S150" s="86"/>
      <c r="T150" s="87"/>
      <c r="U150" s="39"/>
      <c r="V150" s="39"/>
      <c r="W150" s="39"/>
      <c r="X150" s="39"/>
      <c r="Y150" s="39"/>
      <c r="Z150" s="39"/>
      <c r="AA150" s="39"/>
      <c r="AB150" s="39"/>
      <c r="AC150" s="39"/>
      <c r="AD150" s="39"/>
      <c r="AE150" s="39"/>
      <c r="AT150" s="17" t="s">
        <v>244</v>
      </c>
      <c r="AU150" s="17" t="s">
        <v>89</v>
      </c>
    </row>
    <row r="151" s="13" customFormat="1">
      <c r="A151" s="13"/>
      <c r="B151" s="247"/>
      <c r="C151" s="248"/>
      <c r="D151" s="242" t="s">
        <v>248</v>
      </c>
      <c r="E151" s="249" t="s">
        <v>39</v>
      </c>
      <c r="F151" s="250" t="s">
        <v>1028</v>
      </c>
      <c r="G151" s="248"/>
      <c r="H151" s="251">
        <v>2792</v>
      </c>
      <c r="I151" s="252"/>
      <c r="J151" s="248"/>
      <c r="K151" s="248"/>
      <c r="L151" s="253"/>
      <c r="M151" s="254"/>
      <c r="N151" s="255"/>
      <c r="O151" s="255"/>
      <c r="P151" s="255"/>
      <c r="Q151" s="255"/>
      <c r="R151" s="255"/>
      <c r="S151" s="255"/>
      <c r="T151" s="256"/>
      <c r="U151" s="13"/>
      <c r="V151" s="13"/>
      <c r="W151" s="13"/>
      <c r="X151" s="13"/>
      <c r="Y151" s="13"/>
      <c r="Z151" s="13"/>
      <c r="AA151" s="13"/>
      <c r="AB151" s="13"/>
      <c r="AC151" s="13"/>
      <c r="AD151" s="13"/>
      <c r="AE151" s="13"/>
      <c r="AT151" s="257" t="s">
        <v>248</v>
      </c>
      <c r="AU151" s="257" t="s">
        <v>89</v>
      </c>
      <c r="AV151" s="13" t="s">
        <v>89</v>
      </c>
      <c r="AW151" s="13" t="s">
        <v>41</v>
      </c>
      <c r="AX151" s="13" t="s">
        <v>80</v>
      </c>
      <c r="AY151" s="257" t="s">
        <v>235</v>
      </c>
    </row>
    <row r="152" s="14" customFormat="1">
      <c r="A152" s="14"/>
      <c r="B152" s="258"/>
      <c r="C152" s="259"/>
      <c r="D152" s="242" t="s">
        <v>248</v>
      </c>
      <c r="E152" s="260" t="s">
        <v>39</v>
      </c>
      <c r="F152" s="261" t="s">
        <v>250</v>
      </c>
      <c r="G152" s="259"/>
      <c r="H152" s="262">
        <v>2792</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248</v>
      </c>
      <c r="AU152" s="268" t="s">
        <v>89</v>
      </c>
      <c r="AV152" s="14" t="s">
        <v>242</v>
      </c>
      <c r="AW152" s="14" t="s">
        <v>41</v>
      </c>
      <c r="AX152" s="14" t="s">
        <v>87</v>
      </c>
      <c r="AY152" s="268" t="s">
        <v>235</v>
      </c>
    </row>
    <row r="153" s="2" customFormat="1" ht="21.75" customHeight="1">
      <c r="A153" s="39"/>
      <c r="B153" s="40"/>
      <c r="C153" s="269" t="s">
        <v>318</v>
      </c>
      <c r="D153" s="269" t="s">
        <v>290</v>
      </c>
      <c r="E153" s="270" t="s">
        <v>1032</v>
      </c>
      <c r="F153" s="271" t="s">
        <v>1033</v>
      </c>
      <c r="G153" s="272" t="s">
        <v>191</v>
      </c>
      <c r="H153" s="273">
        <v>2792</v>
      </c>
      <c r="I153" s="274"/>
      <c r="J153" s="275">
        <f>ROUND(I153*H153,2)</f>
        <v>0</v>
      </c>
      <c r="K153" s="271" t="s">
        <v>241</v>
      </c>
      <c r="L153" s="276"/>
      <c r="M153" s="277" t="s">
        <v>39</v>
      </c>
      <c r="N153" s="278" t="s">
        <v>53</v>
      </c>
      <c r="O153" s="86"/>
      <c r="P153" s="238">
        <f>O153*H153</f>
        <v>0</v>
      </c>
      <c r="Q153" s="238">
        <v>5.0000000000000002E-05</v>
      </c>
      <c r="R153" s="238">
        <f>Q153*H153</f>
        <v>0.1396</v>
      </c>
      <c r="S153" s="238">
        <v>0</v>
      </c>
      <c r="T153" s="239">
        <f>S153*H153</f>
        <v>0</v>
      </c>
      <c r="U153" s="39"/>
      <c r="V153" s="39"/>
      <c r="W153" s="39"/>
      <c r="X153" s="39"/>
      <c r="Y153" s="39"/>
      <c r="Z153" s="39"/>
      <c r="AA153" s="39"/>
      <c r="AB153" s="39"/>
      <c r="AC153" s="39"/>
      <c r="AD153" s="39"/>
      <c r="AE153" s="39"/>
      <c r="AR153" s="240" t="s">
        <v>289</v>
      </c>
      <c r="AT153" s="240" t="s">
        <v>290</v>
      </c>
      <c r="AU153" s="240" t="s">
        <v>89</v>
      </c>
      <c r="AY153" s="17" t="s">
        <v>235</v>
      </c>
      <c r="BE153" s="241">
        <f>IF(N153="základní",J153,0)</f>
        <v>0</v>
      </c>
      <c r="BF153" s="241">
        <f>IF(N153="snížená",J153,0)</f>
        <v>0</v>
      </c>
      <c r="BG153" s="241">
        <f>IF(N153="zákl. přenesená",J153,0)</f>
        <v>0</v>
      </c>
      <c r="BH153" s="241">
        <f>IF(N153="sníž. přenesená",J153,0)</f>
        <v>0</v>
      </c>
      <c r="BI153" s="241">
        <f>IF(N153="nulová",J153,0)</f>
        <v>0</v>
      </c>
      <c r="BJ153" s="17" t="s">
        <v>242</v>
      </c>
      <c r="BK153" s="241">
        <f>ROUND(I153*H153,2)</f>
        <v>0</v>
      </c>
      <c r="BL153" s="17" t="s">
        <v>242</v>
      </c>
      <c r="BM153" s="240" t="s">
        <v>1034</v>
      </c>
    </row>
    <row r="154" s="2" customFormat="1">
      <c r="A154" s="39"/>
      <c r="B154" s="40"/>
      <c r="C154" s="41"/>
      <c r="D154" s="242" t="s">
        <v>244</v>
      </c>
      <c r="E154" s="41"/>
      <c r="F154" s="243" t="s">
        <v>1033</v>
      </c>
      <c r="G154" s="41"/>
      <c r="H154" s="41"/>
      <c r="I154" s="149"/>
      <c r="J154" s="41"/>
      <c r="K154" s="41"/>
      <c r="L154" s="45"/>
      <c r="M154" s="244"/>
      <c r="N154" s="245"/>
      <c r="O154" s="86"/>
      <c r="P154" s="86"/>
      <c r="Q154" s="86"/>
      <c r="R154" s="86"/>
      <c r="S154" s="86"/>
      <c r="T154" s="87"/>
      <c r="U154" s="39"/>
      <c r="V154" s="39"/>
      <c r="W154" s="39"/>
      <c r="X154" s="39"/>
      <c r="Y154" s="39"/>
      <c r="Z154" s="39"/>
      <c r="AA154" s="39"/>
      <c r="AB154" s="39"/>
      <c r="AC154" s="39"/>
      <c r="AD154" s="39"/>
      <c r="AE154" s="39"/>
      <c r="AT154" s="17" t="s">
        <v>244</v>
      </c>
      <c r="AU154" s="17" t="s">
        <v>89</v>
      </c>
    </row>
    <row r="155" s="13" customFormat="1">
      <c r="A155" s="13"/>
      <c r="B155" s="247"/>
      <c r="C155" s="248"/>
      <c r="D155" s="242" t="s">
        <v>248</v>
      </c>
      <c r="E155" s="249" t="s">
        <v>39</v>
      </c>
      <c r="F155" s="250" t="s">
        <v>1028</v>
      </c>
      <c r="G155" s="248"/>
      <c r="H155" s="251">
        <v>2792</v>
      </c>
      <c r="I155" s="252"/>
      <c r="J155" s="248"/>
      <c r="K155" s="248"/>
      <c r="L155" s="253"/>
      <c r="M155" s="254"/>
      <c r="N155" s="255"/>
      <c r="O155" s="255"/>
      <c r="P155" s="255"/>
      <c r="Q155" s="255"/>
      <c r="R155" s="255"/>
      <c r="S155" s="255"/>
      <c r="T155" s="256"/>
      <c r="U155" s="13"/>
      <c r="V155" s="13"/>
      <c r="W155" s="13"/>
      <c r="X155" s="13"/>
      <c r="Y155" s="13"/>
      <c r="Z155" s="13"/>
      <c r="AA155" s="13"/>
      <c r="AB155" s="13"/>
      <c r="AC155" s="13"/>
      <c r="AD155" s="13"/>
      <c r="AE155" s="13"/>
      <c r="AT155" s="257" t="s">
        <v>248</v>
      </c>
      <c r="AU155" s="257" t="s">
        <v>89</v>
      </c>
      <c r="AV155" s="13" t="s">
        <v>89</v>
      </c>
      <c r="AW155" s="13" t="s">
        <v>41</v>
      </c>
      <c r="AX155" s="13" t="s">
        <v>80</v>
      </c>
      <c r="AY155" s="257" t="s">
        <v>235</v>
      </c>
    </row>
    <row r="156" s="14" customFormat="1">
      <c r="A156" s="14"/>
      <c r="B156" s="258"/>
      <c r="C156" s="259"/>
      <c r="D156" s="242" t="s">
        <v>248</v>
      </c>
      <c r="E156" s="260" t="s">
        <v>39</v>
      </c>
      <c r="F156" s="261" t="s">
        <v>250</v>
      </c>
      <c r="G156" s="259"/>
      <c r="H156" s="262">
        <v>2792</v>
      </c>
      <c r="I156" s="263"/>
      <c r="J156" s="259"/>
      <c r="K156" s="259"/>
      <c r="L156" s="264"/>
      <c r="M156" s="265"/>
      <c r="N156" s="266"/>
      <c r="O156" s="266"/>
      <c r="P156" s="266"/>
      <c r="Q156" s="266"/>
      <c r="R156" s="266"/>
      <c r="S156" s="266"/>
      <c r="T156" s="267"/>
      <c r="U156" s="14"/>
      <c r="V156" s="14"/>
      <c r="W156" s="14"/>
      <c r="X156" s="14"/>
      <c r="Y156" s="14"/>
      <c r="Z156" s="14"/>
      <c r="AA156" s="14"/>
      <c r="AB156" s="14"/>
      <c r="AC156" s="14"/>
      <c r="AD156" s="14"/>
      <c r="AE156" s="14"/>
      <c r="AT156" s="268" t="s">
        <v>248</v>
      </c>
      <c r="AU156" s="268" t="s">
        <v>89</v>
      </c>
      <c r="AV156" s="14" t="s">
        <v>242</v>
      </c>
      <c r="AW156" s="14" t="s">
        <v>41</v>
      </c>
      <c r="AX156" s="14" t="s">
        <v>87</v>
      </c>
      <c r="AY156" s="268" t="s">
        <v>235</v>
      </c>
    </row>
    <row r="157" s="2" customFormat="1" ht="21.75" customHeight="1">
      <c r="A157" s="39"/>
      <c r="B157" s="40"/>
      <c r="C157" s="269" t="s">
        <v>323</v>
      </c>
      <c r="D157" s="269" t="s">
        <v>290</v>
      </c>
      <c r="E157" s="270" t="s">
        <v>1035</v>
      </c>
      <c r="F157" s="271" t="s">
        <v>1036</v>
      </c>
      <c r="G157" s="272" t="s">
        <v>191</v>
      </c>
      <c r="H157" s="273">
        <v>2792</v>
      </c>
      <c r="I157" s="274"/>
      <c r="J157" s="275">
        <f>ROUND(I157*H157,2)</f>
        <v>0</v>
      </c>
      <c r="K157" s="271" t="s">
        <v>241</v>
      </c>
      <c r="L157" s="276"/>
      <c r="M157" s="277" t="s">
        <v>39</v>
      </c>
      <c r="N157" s="278" t="s">
        <v>53</v>
      </c>
      <c r="O157" s="86"/>
      <c r="P157" s="238">
        <f>O157*H157</f>
        <v>0</v>
      </c>
      <c r="Q157" s="238">
        <v>0.00014999999999999999</v>
      </c>
      <c r="R157" s="238">
        <f>Q157*H157</f>
        <v>0.41879999999999995</v>
      </c>
      <c r="S157" s="238">
        <v>0</v>
      </c>
      <c r="T157" s="239">
        <f>S157*H157</f>
        <v>0</v>
      </c>
      <c r="U157" s="39"/>
      <c r="V157" s="39"/>
      <c r="W157" s="39"/>
      <c r="X157" s="39"/>
      <c r="Y157" s="39"/>
      <c r="Z157" s="39"/>
      <c r="AA157" s="39"/>
      <c r="AB157" s="39"/>
      <c r="AC157" s="39"/>
      <c r="AD157" s="39"/>
      <c r="AE157" s="39"/>
      <c r="AR157" s="240" t="s">
        <v>289</v>
      </c>
      <c r="AT157" s="240" t="s">
        <v>290</v>
      </c>
      <c r="AU157" s="240" t="s">
        <v>89</v>
      </c>
      <c r="AY157" s="17" t="s">
        <v>235</v>
      </c>
      <c r="BE157" s="241">
        <f>IF(N157="základní",J157,0)</f>
        <v>0</v>
      </c>
      <c r="BF157" s="241">
        <f>IF(N157="snížená",J157,0)</f>
        <v>0</v>
      </c>
      <c r="BG157" s="241">
        <f>IF(N157="zákl. přenesená",J157,0)</f>
        <v>0</v>
      </c>
      <c r="BH157" s="241">
        <f>IF(N157="sníž. přenesená",J157,0)</f>
        <v>0</v>
      </c>
      <c r="BI157" s="241">
        <f>IF(N157="nulová",J157,0)</f>
        <v>0</v>
      </c>
      <c r="BJ157" s="17" t="s">
        <v>242</v>
      </c>
      <c r="BK157" s="241">
        <f>ROUND(I157*H157,2)</f>
        <v>0</v>
      </c>
      <c r="BL157" s="17" t="s">
        <v>242</v>
      </c>
      <c r="BM157" s="240" t="s">
        <v>1037</v>
      </c>
    </row>
    <row r="158" s="2" customFormat="1">
      <c r="A158" s="39"/>
      <c r="B158" s="40"/>
      <c r="C158" s="41"/>
      <c r="D158" s="242" t="s">
        <v>244</v>
      </c>
      <c r="E158" s="41"/>
      <c r="F158" s="243" t="s">
        <v>1036</v>
      </c>
      <c r="G158" s="41"/>
      <c r="H158" s="41"/>
      <c r="I158" s="149"/>
      <c r="J158" s="41"/>
      <c r="K158" s="41"/>
      <c r="L158" s="45"/>
      <c r="M158" s="244"/>
      <c r="N158" s="245"/>
      <c r="O158" s="86"/>
      <c r="P158" s="86"/>
      <c r="Q158" s="86"/>
      <c r="R158" s="86"/>
      <c r="S158" s="86"/>
      <c r="T158" s="87"/>
      <c r="U158" s="39"/>
      <c r="V158" s="39"/>
      <c r="W158" s="39"/>
      <c r="X158" s="39"/>
      <c r="Y158" s="39"/>
      <c r="Z158" s="39"/>
      <c r="AA158" s="39"/>
      <c r="AB158" s="39"/>
      <c r="AC158" s="39"/>
      <c r="AD158" s="39"/>
      <c r="AE158" s="39"/>
      <c r="AT158" s="17" t="s">
        <v>244</v>
      </c>
      <c r="AU158" s="17" t="s">
        <v>89</v>
      </c>
    </row>
    <row r="159" s="13" customFormat="1">
      <c r="A159" s="13"/>
      <c r="B159" s="247"/>
      <c r="C159" s="248"/>
      <c r="D159" s="242" t="s">
        <v>248</v>
      </c>
      <c r="E159" s="249" t="s">
        <v>39</v>
      </c>
      <c r="F159" s="250" t="s">
        <v>1028</v>
      </c>
      <c r="G159" s="248"/>
      <c r="H159" s="251">
        <v>2792</v>
      </c>
      <c r="I159" s="252"/>
      <c r="J159" s="248"/>
      <c r="K159" s="248"/>
      <c r="L159" s="253"/>
      <c r="M159" s="254"/>
      <c r="N159" s="255"/>
      <c r="O159" s="255"/>
      <c r="P159" s="255"/>
      <c r="Q159" s="255"/>
      <c r="R159" s="255"/>
      <c r="S159" s="255"/>
      <c r="T159" s="256"/>
      <c r="U159" s="13"/>
      <c r="V159" s="13"/>
      <c r="W159" s="13"/>
      <c r="X159" s="13"/>
      <c r="Y159" s="13"/>
      <c r="Z159" s="13"/>
      <c r="AA159" s="13"/>
      <c r="AB159" s="13"/>
      <c r="AC159" s="13"/>
      <c r="AD159" s="13"/>
      <c r="AE159" s="13"/>
      <c r="AT159" s="257" t="s">
        <v>248</v>
      </c>
      <c r="AU159" s="257" t="s">
        <v>89</v>
      </c>
      <c r="AV159" s="13" t="s">
        <v>89</v>
      </c>
      <c r="AW159" s="13" t="s">
        <v>41</v>
      </c>
      <c r="AX159" s="13" t="s">
        <v>80</v>
      </c>
      <c r="AY159" s="257" t="s">
        <v>235</v>
      </c>
    </row>
    <row r="160" s="14" customFormat="1">
      <c r="A160" s="14"/>
      <c r="B160" s="258"/>
      <c r="C160" s="259"/>
      <c r="D160" s="242" t="s">
        <v>248</v>
      </c>
      <c r="E160" s="260" t="s">
        <v>39</v>
      </c>
      <c r="F160" s="261" t="s">
        <v>250</v>
      </c>
      <c r="G160" s="259"/>
      <c r="H160" s="262">
        <v>2792</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248</v>
      </c>
      <c r="AU160" s="268" t="s">
        <v>89</v>
      </c>
      <c r="AV160" s="14" t="s">
        <v>242</v>
      </c>
      <c r="AW160" s="14" t="s">
        <v>41</v>
      </c>
      <c r="AX160" s="14" t="s">
        <v>87</v>
      </c>
      <c r="AY160" s="268" t="s">
        <v>235</v>
      </c>
    </row>
    <row r="161" s="2" customFormat="1" ht="21.75" customHeight="1">
      <c r="A161" s="39"/>
      <c r="B161" s="40"/>
      <c r="C161" s="229" t="s">
        <v>8</v>
      </c>
      <c r="D161" s="229" t="s">
        <v>238</v>
      </c>
      <c r="E161" s="230" t="s">
        <v>324</v>
      </c>
      <c r="F161" s="231" t="s">
        <v>325</v>
      </c>
      <c r="G161" s="232" t="s">
        <v>191</v>
      </c>
      <c r="H161" s="233">
        <v>75</v>
      </c>
      <c r="I161" s="234"/>
      <c r="J161" s="235">
        <f>ROUND(I161*H161,2)</f>
        <v>0</v>
      </c>
      <c r="K161" s="231" t="s">
        <v>241</v>
      </c>
      <c r="L161" s="45"/>
      <c r="M161" s="236" t="s">
        <v>39</v>
      </c>
      <c r="N161" s="237" t="s">
        <v>53</v>
      </c>
      <c r="O161" s="86"/>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242</v>
      </c>
      <c r="AT161" s="240" t="s">
        <v>238</v>
      </c>
      <c r="AU161" s="240" t="s">
        <v>89</v>
      </c>
      <c r="AY161" s="17" t="s">
        <v>235</v>
      </c>
      <c r="BE161" s="241">
        <f>IF(N161="základní",J161,0)</f>
        <v>0</v>
      </c>
      <c r="BF161" s="241">
        <f>IF(N161="snížená",J161,0)</f>
        <v>0</v>
      </c>
      <c r="BG161" s="241">
        <f>IF(N161="zákl. přenesená",J161,0)</f>
        <v>0</v>
      </c>
      <c r="BH161" s="241">
        <f>IF(N161="sníž. přenesená",J161,0)</f>
        <v>0</v>
      </c>
      <c r="BI161" s="241">
        <f>IF(N161="nulová",J161,0)</f>
        <v>0</v>
      </c>
      <c r="BJ161" s="17" t="s">
        <v>242</v>
      </c>
      <c r="BK161" s="241">
        <f>ROUND(I161*H161,2)</f>
        <v>0</v>
      </c>
      <c r="BL161" s="17" t="s">
        <v>242</v>
      </c>
      <c r="BM161" s="240" t="s">
        <v>1038</v>
      </c>
    </row>
    <row r="162" s="2" customFormat="1">
      <c r="A162" s="39"/>
      <c r="B162" s="40"/>
      <c r="C162" s="41"/>
      <c r="D162" s="242" t="s">
        <v>244</v>
      </c>
      <c r="E162" s="41"/>
      <c r="F162" s="243" t="s">
        <v>327</v>
      </c>
      <c r="G162" s="41"/>
      <c r="H162" s="41"/>
      <c r="I162" s="149"/>
      <c r="J162" s="41"/>
      <c r="K162" s="41"/>
      <c r="L162" s="45"/>
      <c r="M162" s="244"/>
      <c r="N162" s="245"/>
      <c r="O162" s="86"/>
      <c r="P162" s="86"/>
      <c r="Q162" s="86"/>
      <c r="R162" s="86"/>
      <c r="S162" s="86"/>
      <c r="T162" s="87"/>
      <c r="U162" s="39"/>
      <c r="V162" s="39"/>
      <c r="W162" s="39"/>
      <c r="X162" s="39"/>
      <c r="Y162" s="39"/>
      <c r="Z162" s="39"/>
      <c r="AA162" s="39"/>
      <c r="AB162" s="39"/>
      <c r="AC162" s="39"/>
      <c r="AD162" s="39"/>
      <c r="AE162" s="39"/>
      <c r="AT162" s="17" t="s">
        <v>244</v>
      </c>
      <c r="AU162" s="17" t="s">
        <v>89</v>
      </c>
    </row>
    <row r="163" s="2" customFormat="1">
      <c r="A163" s="39"/>
      <c r="B163" s="40"/>
      <c r="C163" s="41"/>
      <c r="D163" s="242" t="s">
        <v>246</v>
      </c>
      <c r="E163" s="41"/>
      <c r="F163" s="246" t="s">
        <v>328</v>
      </c>
      <c r="G163" s="41"/>
      <c r="H163" s="41"/>
      <c r="I163" s="149"/>
      <c r="J163" s="41"/>
      <c r="K163" s="41"/>
      <c r="L163" s="45"/>
      <c r="M163" s="244"/>
      <c r="N163" s="245"/>
      <c r="O163" s="86"/>
      <c r="P163" s="86"/>
      <c r="Q163" s="86"/>
      <c r="R163" s="86"/>
      <c r="S163" s="86"/>
      <c r="T163" s="87"/>
      <c r="U163" s="39"/>
      <c r="V163" s="39"/>
      <c r="W163" s="39"/>
      <c r="X163" s="39"/>
      <c r="Y163" s="39"/>
      <c r="Z163" s="39"/>
      <c r="AA163" s="39"/>
      <c r="AB163" s="39"/>
      <c r="AC163" s="39"/>
      <c r="AD163" s="39"/>
      <c r="AE163" s="39"/>
      <c r="AT163" s="17" t="s">
        <v>246</v>
      </c>
      <c r="AU163" s="17" t="s">
        <v>89</v>
      </c>
    </row>
    <row r="164" s="13" customFormat="1">
      <c r="A164" s="13"/>
      <c r="B164" s="247"/>
      <c r="C164" s="248"/>
      <c r="D164" s="242" t="s">
        <v>248</v>
      </c>
      <c r="E164" s="249" t="s">
        <v>39</v>
      </c>
      <c r="F164" s="250" t="s">
        <v>1039</v>
      </c>
      <c r="G164" s="248"/>
      <c r="H164" s="251">
        <v>75</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248</v>
      </c>
      <c r="AU164" s="257" t="s">
        <v>89</v>
      </c>
      <c r="AV164" s="13" t="s">
        <v>89</v>
      </c>
      <c r="AW164" s="13" t="s">
        <v>41</v>
      </c>
      <c r="AX164" s="13" t="s">
        <v>80</v>
      </c>
      <c r="AY164" s="257" t="s">
        <v>235</v>
      </c>
    </row>
    <row r="165" s="14" customFormat="1">
      <c r="A165" s="14"/>
      <c r="B165" s="258"/>
      <c r="C165" s="259"/>
      <c r="D165" s="242" t="s">
        <v>248</v>
      </c>
      <c r="E165" s="260" t="s">
        <v>39</v>
      </c>
      <c r="F165" s="261" t="s">
        <v>250</v>
      </c>
      <c r="G165" s="259"/>
      <c r="H165" s="262">
        <v>75</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248</v>
      </c>
      <c r="AU165" s="268" t="s">
        <v>89</v>
      </c>
      <c r="AV165" s="14" t="s">
        <v>242</v>
      </c>
      <c r="AW165" s="14" t="s">
        <v>41</v>
      </c>
      <c r="AX165" s="14" t="s">
        <v>87</v>
      </c>
      <c r="AY165" s="268" t="s">
        <v>235</v>
      </c>
    </row>
    <row r="166" s="2" customFormat="1" ht="21.75" customHeight="1">
      <c r="A166" s="39"/>
      <c r="B166" s="40"/>
      <c r="C166" s="229" t="s">
        <v>336</v>
      </c>
      <c r="D166" s="229" t="s">
        <v>238</v>
      </c>
      <c r="E166" s="230" t="s">
        <v>506</v>
      </c>
      <c r="F166" s="231" t="s">
        <v>507</v>
      </c>
      <c r="G166" s="232" t="s">
        <v>197</v>
      </c>
      <c r="H166" s="233">
        <v>420</v>
      </c>
      <c r="I166" s="234"/>
      <c r="J166" s="235">
        <f>ROUND(I166*H166,2)</f>
        <v>0</v>
      </c>
      <c r="K166" s="231" t="s">
        <v>241</v>
      </c>
      <c r="L166" s="45"/>
      <c r="M166" s="236" t="s">
        <v>39</v>
      </c>
      <c r="N166" s="237" t="s">
        <v>53</v>
      </c>
      <c r="O166" s="86"/>
      <c r="P166" s="238">
        <f>O166*H166</f>
        <v>0</v>
      </c>
      <c r="Q166" s="238">
        <v>0</v>
      </c>
      <c r="R166" s="238">
        <f>Q166*H166</f>
        <v>0</v>
      </c>
      <c r="S166" s="238">
        <v>0</v>
      </c>
      <c r="T166" s="239">
        <f>S166*H166</f>
        <v>0</v>
      </c>
      <c r="U166" s="39"/>
      <c r="V166" s="39"/>
      <c r="W166" s="39"/>
      <c r="X166" s="39"/>
      <c r="Y166" s="39"/>
      <c r="Z166" s="39"/>
      <c r="AA166" s="39"/>
      <c r="AB166" s="39"/>
      <c r="AC166" s="39"/>
      <c r="AD166" s="39"/>
      <c r="AE166" s="39"/>
      <c r="AR166" s="240" t="s">
        <v>242</v>
      </c>
      <c r="AT166" s="240" t="s">
        <v>238</v>
      </c>
      <c r="AU166" s="240" t="s">
        <v>89</v>
      </c>
      <c r="AY166" s="17" t="s">
        <v>235</v>
      </c>
      <c r="BE166" s="241">
        <f>IF(N166="základní",J166,0)</f>
        <v>0</v>
      </c>
      <c r="BF166" s="241">
        <f>IF(N166="snížená",J166,0)</f>
        <v>0</v>
      </c>
      <c r="BG166" s="241">
        <f>IF(N166="zákl. přenesená",J166,0)</f>
        <v>0</v>
      </c>
      <c r="BH166" s="241">
        <f>IF(N166="sníž. přenesená",J166,0)</f>
        <v>0</v>
      </c>
      <c r="BI166" s="241">
        <f>IF(N166="nulová",J166,0)</f>
        <v>0</v>
      </c>
      <c r="BJ166" s="17" t="s">
        <v>242</v>
      </c>
      <c r="BK166" s="241">
        <f>ROUND(I166*H166,2)</f>
        <v>0</v>
      </c>
      <c r="BL166" s="17" t="s">
        <v>242</v>
      </c>
      <c r="BM166" s="240" t="s">
        <v>1040</v>
      </c>
    </row>
    <row r="167" s="2" customFormat="1">
      <c r="A167" s="39"/>
      <c r="B167" s="40"/>
      <c r="C167" s="41"/>
      <c r="D167" s="242" t="s">
        <v>244</v>
      </c>
      <c r="E167" s="41"/>
      <c r="F167" s="243" t="s">
        <v>509</v>
      </c>
      <c r="G167" s="41"/>
      <c r="H167" s="41"/>
      <c r="I167" s="149"/>
      <c r="J167" s="41"/>
      <c r="K167" s="41"/>
      <c r="L167" s="45"/>
      <c r="M167" s="244"/>
      <c r="N167" s="245"/>
      <c r="O167" s="86"/>
      <c r="P167" s="86"/>
      <c r="Q167" s="86"/>
      <c r="R167" s="86"/>
      <c r="S167" s="86"/>
      <c r="T167" s="87"/>
      <c r="U167" s="39"/>
      <c r="V167" s="39"/>
      <c r="W167" s="39"/>
      <c r="X167" s="39"/>
      <c r="Y167" s="39"/>
      <c r="Z167" s="39"/>
      <c r="AA167" s="39"/>
      <c r="AB167" s="39"/>
      <c r="AC167" s="39"/>
      <c r="AD167" s="39"/>
      <c r="AE167" s="39"/>
      <c r="AT167" s="17" t="s">
        <v>244</v>
      </c>
      <c r="AU167" s="17" t="s">
        <v>89</v>
      </c>
    </row>
    <row r="168" s="2" customFormat="1">
      <c r="A168" s="39"/>
      <c r="B168" s="40"/>
      <c r="C168" s="41"/>
      <c r="D168" s="242" t="s">
        <v>246</v>
      </c>
      <c r="E168" s="41"/>
      <c r="F168" s="246" t="s">
        <v>620</v>
      </c>
      <c r="G168" s="41"/>
      <c r="H168" s="41"/>
      <c r="I168" s="149"/>
      <c r="J168" s="41"/>
      <c r="K168" s="41"/>
      <c r="L168" s="45"/>
      <c r="M168" s="244"/>
      <c r="N168" s="245"/>
      <c r="O168" s="86"/>
      <c r="P168" s="86"/>
      <c r="Q168" s="86"/>
      <c r="R168" s="86"/>
      <c r="S168" s="86"/>
      <c r="T168" s="87"/>
      <c r="U168" s="39"/>
      <c r="V168" s="39"/>
      <c r="W168" s="39"/>
      <c r="X168" s="39"/>
      <c r="Y168" s="39"/>
      <c r="Z168" s="39"/>
      <c r="AA168" s="39"/>
      <c r="AB168" s="39"/>
      <c r="AC168" s="39"/>
      <c r="AD168" s="39"/>
      <c r="AE168" s="39"/>
      <c r="AT168" s="17" t="s">
        <v>246</v>
      </c>
      <c r="AU168" s="17" t="s">
        <v>89</v>
      </c>
    </row>
    <row r="169" s="13" customFormat="1">
      <c r="A169" s="13"/>
      <c r="B169" s="247"/>
      <c r="C169" s="248"/>
      <c r="D169" s="242" t="s">
        <v>248</v>
      </c>
      <c r="E169" s="249" t="s">
        <v>39</v>
      </c>
      <c r="F169" s="250" t="s">
        <v>970</v>
      </c>
      <c r="G169" s="248"/>
      <c r="H169" s="251">
        <v>420</v>
      </c>
      <c r="I169" s="252"/>
      <c r="J169" s="248"/>
      <c r="K169" s="248"/>
      <c r="L169" s="253"/>
      <c r="M169" s="254"/>
      <c r="N169" s="255"/>
      <c r="O169" s="255"/>
      <c r="P169" s="255"/>
      <c r="Q169" s="255"/>
      <c r="R169" s="255"/>
      <c r="S169" s="255"/>
      <c r="T169" s="256"/>
      <c r="U169" s="13"/>
      <c r="V169" s="13"/>
      <c r="W169" s="13"/>
      <c r="X169" s="13"/>
      <c r="Y169" s="13"/>
      <c r="Z169" s="13"/>
      <c r="AA169" s="13"/>
      <c r="AB169" s="13"/>
      <c r="AC169" s="13"/>
      <c r="AD169" s="13"/>
      <c r="AE169" s="13"/>
      <c r="AT169" s="257" t="s">
        <v>248</v>
      </c>
      <c r="AU169" s="257" t="s">
        <v>89</v>
      </c>
      <c r="AV169" s="13" t="s">
        <v>89</v>
      </c>
      <c r="AW169" s="13" t="s">
        <v>41</v>
      </c>
      <c r="AX169" s="13" t="s">
        <v>80</v>
      </c>
      <c r="AY169" s="257" t="s">
        <v>235</v>
      </c>
    </row>
    <row r="170" s="14" customFormat="1">
      <c r="A170" s="14"/>
      <c r="B170" s="258"/>
      <c r="C170" s="259"/>
      <c r="D170" s="242" t="s">
        <v>248</v>
      </c>
      <c r="E170" s="260" t="s">
        <v>39</v>
      </c>
      <c r="F170" s="261" t="s">
        <v>250</v>
      </c>
      <c r="G170" s="259"/>
      <c r="H170" s="262">
        <v>420</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248</v>
      </c>
      <c r="AU170" s="268" t="s">
        <v>89</v>
      </c>
      <c r="AV170" s="14" t="s">
        <v>242</v>
      </c>
      <c r="AW170" s="14" t="s">
        <v>41</v>
      </c>
      <c r="AX170" s="14" t="s">
        <v>87</v>
      </c>
      <c r="AY170" s="268" t="s">
        <v>235</v>
      </c>
    </row>
    <row r="171" s="2" customFormat="1" ht="21.75" customHeight="1">
      <c r="A171" s="39"/>
      <c r="B171" s="40"/>
      <c r="C171" s="229" t="s">
        <v>344</v>
      </c>
      <c r="D171" s="229" t="s">
        <v>238</v>
      </c>
      <c r="E171" s="230" t="s">
        <v>511</v>
      </c>
      <c r="F171" s="231" t="s">
        <v>512</v>
      </c>
      <c r="G171" s="232" t="s">
        <v>367</v>
      </c>
      <c r="H171" s="233">
        <v>12</v>
      </c>
      <c r="I171" s="234"/>
      <c r="J171" s="235">
        <f>ROUND(I171*H171,2)</f>
        <v>0</v>
      </c>
      <c r="K171" s="231" t="s">
        <v>241</v>
      </c>
      <c r="L171" s="45"/>
      <c r="M171" s="236" t="s">
        <v>39</v>
      </c>
      <c r="N171" s="237" t="s">
        <v>53</v>
      </c>
      <c r="O171" s="86"/>
      <c r="P171" s="238">
        <f>O171*H171</f>
        <v>0</v>
      </c>
      <c r="Q171" s="238">
        <v>0</v>
      </c>
      <c r="R171" s="238">
        <f>Q171*H171</f>
        <v>0</v>
      </c>
      <c r="S171" s="238">
        <v>0</v>
      </c>
      <c r="T171" s="239">
        <f>S171*H171</f>
        <v>0</v>
      </c>
      <c r="U171" s="39"/>
      <c r="V171" s="39"/>
      <c r="W171" s="39"/>
      <c r="X171" s="39"/>
      <c r="Y171" s="39"/>
      <c r="Z171" s="39"/>
      <c r="AA171" s="39"/>
      <c r="AB171" s="39"/>
      <c r="AC171" s="39"/>
      <c r="AD171" s="39"/>
      <c r="AE171" s="39"/>
      <c r="AR171" s="240" t="s">
        <v>242</v>
      </c>
      <c r="AT171" s="240" t="s">
        <v>238</v>
      </c>
      <c r="AU171" s="240" t="s">
        <v>89</v>
      </c>
      <c r="AY171" s="17" t="s">
        <v>235</v>
      </c>
      <c r="BE171" s="241">
        <f>IF(N171="základní",J171,0)</f>
        <v>0</v>
      </c>
      <c r="BF171" s="241">
        <f>IF(N171="snížená",J171,0)</f>
        <v>0</v>
      </c>
      <c r="BG171" s="241">
        <f>IF(N171="zákl. přenesená",J171,0)</f>
        <v>0</v>
      </c>
      <c r="BH171" s="241">
        <f>IF(N171="sníž. přenesená",J171,0)</f>
        <v>0</v>
      </c>
      <c r="BI171" s="241">
        <f>IF(N171="nulová",J171,0)</f>
        <v>0</v>
      </c>
      <c r="BJ171" s="17" t="s">
        <v>242</v>
      </c>
      <c r="BK171" s="241">
        <f>ROUND(I171*H171,2)</f>
        <v>0</v>
      </c>
      <c r="BL171" s="17" t="s">
        <v>242</v>
      </c>
      <c r="BM171" s="240" t="s">
        <v>1041</v>
      </c>
    </row>
    <row r="172" s="2" customFormat="1">
      <c r="A172" s="39"/>
      <c r="B172" s="40"/>
      <c r="C172" s="41"/>
      <c r="D172" s="242" t="s">
        <v>244</v>
      </c>
      <c r="E172" s="41"/>
      <c r="F172" s="243" t="s">
        <v>514</v>
      </c>
      <c r="G172" s="41"/>
      <c r="H172" s="41"/>
      <c r="I172" s="149"/>
      <c r="J172" s="41"/>
      <c r="K172" s="41"/>
      <c r="L172" s="45"/>
      <c r="M172" s="244"/>
      <c r="N172" s="245"/>
      <c r="O172" s="86"/>
      <c r="P172" s="86"/>
      <c r="Q172" s="86"/>
      <c r="R172" s="86"/>
      <c r="S172" s="86"/>
      <c r="T172" s="87"/>
      <c r="U172" s="39"/>
      <c r="V172" s="39"/>
      <c r="W172" s="39"/>
      <c r="X172" s="39"/>
      <c r="Y172" s="39"/>
      <c r="Z172" s="39"/>
      <c r="AA172" s="39"/>
      <c r="AB172" s="39"/>
      <c r="AC172" s="39"/>
      <c r="AD172" s="39"/>
      <c r="AE172" s="39"/>
      <c r="AT172" s="17" t="s">
        <v>244</v>
      </c>
      <c r="AU172" s="17" t="s">
        <v>89</v>
      </c>
    </row>
    <row r="173" s="2" customFormat="1">
      <c r="A173" s="39"/>
      <c r="B173" s="40"/>
      <c r="C173" s="41"/>
      <c r="D173" s="242" t="s">
        <v>246</v>
      </c>
      <c r="E173" s="41"/>
      <c r="F173" s="246" t="s">
        <v>370</v>
      </c>
      <c r="G173" s="41"/>
      <c r="H173" s="41"/>
      <c r="I173" s="149"/>
      <c r="J173" s="41"/>
      <c r="K173" s="41"/>
      <c r="L173" s="45"/>
      <c r="M173" s="244"/>
      <c r="N173" s="245"/>
      <c r="O173" s="86"/>
      <c r="P173" s="86"/>
      <c r="Q173" s="86"/>
      <c r="R173" s="86"/>
      <c r="S173" s="86"/>
      <c r="T173" s="87"/>
      <c r="U173" s="39"/>
      <c r="V173" s="39"/>
      <c r="W173" s="39"/>
      <c r="X173" s="39"/>
      <c r="Y173" s="39"/>
      <c r="Z173" s="39"/>
      <c r="AA173" s="39"/>
      <c r="AB173" s="39"/>
      <c r="AC173" s="39"/>
      <c r="AD173" s="39"/>
      <c r="AE173" s="39"/>
      <c r="AT173" s="17" t="s">
        <v>246</v>
      </c>
      <c r="AU173" s="17" t="s">
        <v>89</v>
      </c>
    </row>
    <row r="174" s="13" customFormat="1">
      <c r="A174" s="13"/>
      <c r="B174" s="247"/>
      <c r="C174" s="248"/>
      <c r="D174" s="242" t="s">
        <v>248</v>
      </c>
      <c r="E174" s="249" t="s">
        <v>39</v>
      </c>
      <c r="F174" s="250" t="s">
        <v>1042</v>
      </c>
      <c r="G174" s="248"/>
      <c r="H174" s="251">
        <v>12</v>
      </c>
      <c r="I174" s="252"/>
      <c r="J174" s="248"/>
      <c r="K174" s="248"/>
      <c r="L174" s="253"/>
      <c r="M174" s="254"/>
      <c r="N174" s="255"/>
      <c r="O174" s="255"/>
      <c r="P174" s="255"/>
      <c r="Q174" s="255"/>
      <c r="R174" s="255"/>
      <c r="S174" s="255"/>
      <c r="T174" s="256"/>
      <c r="U174" s="13"/>
      <c r="V174" s="13"/>
      <c r="W174" s="13"/>
      <c r="X174" s="13"/>
      <c r="Y174" s="13"/>
      <c r="Z174" s="13"/>
      <c r="AA174" s="13"/>
      <c r="AB174" s="13"/>
      <c r="AC174" s="13"/>
      <c r="AD174" s="13"/>
      <c r="AE174" s="13"/>
      <c r="AT174" s="257" t="s">
        <v>248</v>
      </c>
      <c r="AU174" s="257" t="s">
        <v>89</v>
      </c>
      <c r="AV174" s="13" t="s">
        <v>89</v>
      </c>
      <c r="AW174" s="13" t="s">
        <v>41</v>
      </c>
      <c r="AX174" s="13" t="s">
        <v>80</v>
      </c>
      <c r="AY174" s="257" t="s">
        <v>235</v>
      </c>
    </row>
    <row r="175" s="14" customFormat="1">
      <c r="A175" s="14"/>
      <c r="B175" s="258"/>
      <c r="C175" s="259"/>
      <c r="D175" s="242" t="s">
        <v>248</v>
      </c>
      <c r="E175" s="260" t="s">
        <v>1043</v>
      </c>
      <c r="F175" s="261" t="s">
        <v>250</v>
      </c>
      <c r="G175" s="259"/>
      <c r="H175" s="262">
        <v>12</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248</v>
      </c>
      <c r="AU175" s="268" t="s">
        <v>89</v>
      </c>
      <c r="AV175" s="14" t="s">
        <v>242</v>
      </c>
      <c r="AW175" s="14" t="s">
        <v>41</v>
      </c>
      <c r="AX175" s="14" t="s">
        <v>87</v>
      </c>
      <c r="AY175" s="268" t="s">
        <v>235</v>
      </c>
    </row>
    <row r="176" s="2" customFormat="1" ht="21.75" customHeight="1">
      <c r="A176" s="39"/>
      <c r="B176" s="40"/>
      <c r="C176" s="229" t="s">
        <v>351</v>
      </c>
      <c r="D176" s="229" t="s">
        <v>238</v>
      </c>
      <c r="E176" s="230" t="s">
        <v>372</v>
      </c>
      <c r="F176" s="231" t="s">
        <v>373</v>
      </c>
      <c r="G176" s="232" t="s">
        <v>367</v>
      </c>
      <c r="H176" s="233">
        <v>6</v>
      </c>
      <c r="I176" s="234"/>
      <c r="J176" s="235">
        <f>ROUND(I176*H176,2)</f>
        <v>0</v>
      </c>
      <c r="K176" s="231" t="s">
        <v>39</v>
      </c>
      <c r="L176" s="45"/>
      <c r="M176" s="236" t="s">
        <v>39</v>
      </c>
      <c r="N176" s="237" t="s">
        <v>53</v>
      </c>
      <c r="O176" s="86"/>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242</v>
      </c>
      <c r="AT176" s="240" t="s">
        <v>238</v>
      </c>
      <c r="AU176" s="240" t="s">
        <v>89</v>
      </c>
      <c r="AY176" s="17" t="s">
        <v>235</v>
      </c>
      <c r="BE176" s="241">
        <f>IF(N176="základní",J176,0)</f>
        <v>0</v>
      </c>
      <c r="BF176" s="241">
        <f>IF(N176="snížená",J176,0)</f>
        <v>0</v>
      </c>
      <c r="BG176" s="241">
        <f>IF(N176="zákl. přenesená",J176,0)</f>
        <v>0</v>
      </c>
      <c r="BH176" s="241">
        <f>IF(N176="sníž. přenesená",J176,0)</f>
        <v>0</v>
      </c>
      <c r="BI176" s="241">
        <f>IF(N176="nulová",J176,0)</f>
        <v>0</v>
      </c>
      <c r="BJ176" s="17" t="s">
        <v>242</v>
      </c>
      <c r="BK176" s="241">
        <f>ROUND(I176*H176,2)</f>
        <v>0</v>
      </c>
      <c r="BL176" s="17" t="s">
        <v>242</v>
      </c>
      <c r="BM176" s="240" t="s">
        <v>1044</v>
      </c>
    </row>
    <row r="177" s="2" customFormat="1">
      <c r="A177" s="39"/>
      <c r="B177" s="40"/>
      <c r="C177" s="41"/>
      <c r="D177" s="242" t="s">
        <v>244</v>
      </c>
      <c r="E177" s="41"/>
      <c r="F177" s="243" t="s">
        <v>375</v>
      </c>
      <c r="G177" s="41"/>
      <c r="H177" s="41"/>
      <c r="I177" s="149"/>
      <c r="J177" s="41"/>
      <c r="K177" s="41"/>
      <c r="L177" s="45"/>
      <c r="M177" s="244"/>
      <c r="N177" s="245"/>
      <c r="O177" s="86"/>
      <c r="P177" s="86"/>
      <c r="Q177" s="86"/>
      <c r="R177" s="86"/>
      <c r="S177" s="86"/>
      <c r="T177" s="87"/>
      <c r="U177" s="39"/>
      <c r="V177" s="39"/>
      <c r="W177" s="39"/>
      <c r="X177" s="39"/>
      <c r="Y177" s="39"/>
      <c r="Z177" s="39"/>
      <c r="AA177" s="39"/>
      <c r="AB177" s="39"/>
      <c r="AC177" s="39"/>
      <c r="AD177" s="39"/>
      <c r="AE177" s="39"/>
      <c r="AT177" s="17" t="s">
        <v>244</v>
      </c>
      <c r="AU177" s="17" t="s">
        <v>89</v>
      </c>
    </row>
    <row r="178" s="2" customFormat="1">
      <c r="A178" s="39"/>
      <c r="B178" s="40"/>
      <c r="C178" s="41"/>
      <c r="D178" s="242" t="s">
        <v>246</v>
      </c>
      <c r="E178" s="41"/>
      <c r="F178" s="246" t="s">
        <v>376</v>
      </c>
      <c r="G178" s="41"/>
      <c r="H178" s="41"/>
      <c r="I178" s="149"/>
      <c r="J178" s="41"/>
      <c r="K178" s="41"/>
      <c r="L178" s="45"/>
      <c r="M178" s="244"/>
      <c r="N178" s="245"/>
      <c r="O178" s="86"/>
      <c r="P178" s="86"/>
      <c r="Q178" s="86"/>
      <c r="R178" s="86"/>
      <c r="S178" s="86"/>
      <c r="T178" s="87"/>
      <c r="U178" s="39"/>
      <c r="V178" s="39"/>
      <c r="W178" s="39"/>
      <c r="X178" s="39"/>
      <c r="Y178" s="39"/>
      <c r="Z178" s="39"/>
      <c r="AA178" s="39"/>
      <c r="AB178" s="39"/>
      <c r="AC178" s="39"/>
      <c r="AD178" s="39"/>
      <c r="AE178" s="39"/>
      <c r="AT178" s="17" t="s">
        <v>246</v>
      </c>
      <c r="AU178" s="17" t="s">
        <v>89</v>
      </c>
    </row>
    <row r="179" s="13" customFormat="1">
      <c r="A179" s="13"/>
      <c r="B179" s="247"/>
      <c r="C179" s="248"/>
      <c r="D179" s="242" t="s">
        <v>248</v>
      </c>
      <c r="E179" s="249" t="s">
        <v>39</v>
      </c>
      <c r="F179" s="250" t="s">
        <v>1045</v>
      </c>
      <c r="G179" s="248"/>
      <c r="H179" s="251">
        <v>6</v>
      </c>
      <c r="I179" s="252"/>
      <c r="J179" s="248"/>
      <c r="K179" s="248"/>
      <c r="L179" s="253"/>
      <c r="M179" s="254"/>
      <c r="N179" s="255"/>
      <c r="O179" s="255"/>
      <c r="P179" s="255"/>
      <c r="Q179" s="255"/>
      <c r="R179" s="255"/>
      <c r="S179" s="255"/>
      <c r="T179" s="256"/>
      <c r="U179" s="13"/>
      <c r="V179" s="13"/>
      <c r="W179" s="13"/>
      <c r="X179" s="13"/>
      <c r="Y179" s="13"/>
      <c r="Z179" s="13"/>
      <c r="AA179" s="13"/>
      <c r="AB179" s="13"/>
      <c r="AC179" s="13"/>
      <c r="AD179" s="13"/>
      <c r="AE179" s="13"/>
      <c r="AT179" s="257" t="s">
        <v>248</v>
      </c>
      <c r="AU179" s="257" t="s">
        <v>89</v>
      </c>
      <c r="AV179" s="13" t="s">
        <v>89</v>
      </c>
      <c r="AW179" s="13" t="s">
        <v>41</v>
      </c>
      <c r="AX179" s="13" t="s">
        <v>80</v>
      </c>
      <c r="AY179" s="257" t="s">
        <v>235</v>
      </c>
    </row>
    <row r="180" s="14" customFormat="1">
      <c r="A180" s="14"/>
      <c r="B180" s="258"/>
      <c r="C180" s="259"/>
      <c r="D180" s="242" t="s">
        <v>248</v>
      </c>
      <c r="E180" s="260" t="s">
        <v>39</v>
      </c>
      <c r="F180" s="261" t="s">
        <v>250</v>
      </c>
      <c r="G180" s="259"/>
      <c r="H180" s="262">
        <v>6</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248</v>
      </c>
      <c r="AU180" s="268" t="s">
        <v>89</v>
      </c>
      <c r="AV180" s="14" t="s">
        <v>242</v>
      </c>
      <c r="AW180" s="14" t="s">
        <v>41</v>
      </c>
      <c r="AX180" s="14" t="s">
        <v>87</v>
      </c>
      <c r="AY180" s="268" t="s">
        <v>235</v>
      </c>
    </row>
    <row r="181" s="2" customFormat="1" ht="33" customHeight="1">
      <c r="A181" s="39"/>
      <c r="B181" s="40"/>
      <c r="C181" s="229" t="s">
        <v>358</v>
      </c>
      <c r="D181" s="229" t="s">
        <v>238</v>
      </c>
      <c r="E181" s="230" t="s">
        <v>378</v>
      </c>
      <c r="F181" s="231" t="s">
        <v>379</v>
      </c>
      <c r="G181" s="232" t="s">
        <v>197</v>
      </c>
      <c r="H181" s="233">
        <v>918</v>
      </c>
      <c r="I181" s="234"/>
      <c r="J181" s="235">
        <f>ROUND(I181*H181,2)</f>
        <v>0</v>
      </c>
      <c r="K181" s="231" t="s">
        <v>241</v>
      </c>
      <c r="L181" s="45"/>
      <c r="M181" s="236" t="s">
        <v>39</v>
      </c>
      <c r="N181" s="237" t="s">
        <v>53</v>
      </c>
      <c r="O181" s="86"/>
      <c r="P181" s="238">
        <f>O181*H181</f>
        <v>0</v>
      </c>
      <c r="Q181" s="238">
        <v>0</v>
      </c>
      <c r="R181" s="238">
        <f>Q181*H181</f>
        <v>0</v>
      </c>
      <c r="S181" s="238">
        <v>0</v>
      </c>
      <c r="T181" s="239">
        <f>S181*H181</f>
        <v>0</v>
      </c>
      <c r="U181" s="39"/>
      <c r="V181" s="39"/>
      <c r="W181" s="39"/>
      <c r="X181" s="39"/>
      <c r="Y181" s="39"/>
      <c r="Z181" s="39"/>
      <c r="AA181" s="39"/>
      <c r="AB181" s="39"/>
      <c r="AC181" s="39"/>
      <c r="AD181" s="39"/>
      <c r="AE181" s="39"/>
      <c r="AR181" s="240" t="s">
        <v>242</v>
      </c>
      <c r="AT181" s="240" t="s">
        <v>238</v>
      </c>
      <c r="AU181" s="240" t="s">
        <v>89</v>
      </c>
      <c r="AY181" s="17" t="s">
        <v>235</v>
      </c>
      <c r="BE181" s="241">
        <f>IF(N181="základní",J181,0)</f>
        <v>0</v>
      </c>
      <c r="BF181" s="241">
        <f>IF(N181="snížená",J181,0)</f>
        <v>0</v>
      </c>
      <c r="BG181" s="241">
        <f>IF(N181="zákl. přenesená",J181,0)</f>
        <v>0</v>
      </c>
      <c r="BH181" s="241">
        <f>IF(N181="sníž. přenesená",J181,0)</f>
        <v>0</v>
      </c>
      <c r="BI181" s="241">
        <f>IF(N181="nulová",J181,0)</f>
        <v>0</v>
      </c>
      <c r="BJ181" s="17" t="s">
        <v>242</v>
      </c>
      <c r="BK181" s="241">
        <f>ROUND(I181*H181,2)</f>
        <v>0</v>
      </c>
      <c r="BL181" s="17" t="s">
        <v>242</v>
      </c>
      <c r="BM181" s="240" t="s">
        <v>1046</v>
      </c>
    </row>
    <row r="182" s="2" customFormat="1">
      <c r="A182" s="39"/>
      <c r="B182" s="40"/>
      <c r="C182" s="41"/>
      <c r="D182" s="242" t="s">
        <v>244</v>
      </c>
      <c r="E182" s="41"/>
      <c r="F182" s="243" t="s">
        <v>381</v>
      </c>
      <c r="G182" s="41"/>
      <c r="H182" s="41"/>
      <c r="I182" s="149"/>
      <c r="J182" s="41"/>
      <c r="K182" s="41"/>
      <c r="L182" s="45"/>
      <c r="M182" s="244"/>
      <c r="N182" s="245"/>
      <c r="O182" s="86"/>
      <c r="P182" s="86"/>
      <c r="Q182" s="86"/>
      <c r="R182" s="86"/>
      <c r="S182" s="86"/>
      <c r="T182" s="87"/>
      <c r="U182" s="39"/>
      <c r="V182" s="39"/>
      <c r="W182" s="39"/>
      <c r="X182" s="39"/>
      <c r="Y182" s="39"/>
      <c r="Z182" s="39"/>
      <c r="AA182" s="39"/>
      <c r="AB182" s="39"/>
      <c r="AC182" s="39"/>
      <c r="AD182" s="39"/>
      <c r="AE182" s="39"/>
      <c r="AT182" s="17" t="s">
        <v>244</v>
      </c>
      <c r="AU182" s="17" t="s">
        <v>89</v>
      </c>
    </row>
    <row r="183" s="2" customFormat="1">
      <c r="A183" s="39"/>
      <c r="B183" s="40"/>
      <c r="C183" s="41"/>
      <c r="D183" s="242" t="s">
        <v>246</v>
      </c>
      <c r="E183" s="41"/>
      <c r="F183" s="246" t="s">
        <v>382</v>
      </c>
      <c r="G183" s="41"/>
      <c r="H183" s="41"/>
      <c r="I183" s="149"/>
      <c r="J183" s="41"/>
      <c r="K183" s="41"/>
      <c r="L183" s="45"/>
      <c r="M183" s="244"/>
      <c r="N183" s="245"/>
      <c r="O183" s="86"/>
      <c r="P183" s="86"/>
      <c r="Q183" s="86"/>
      <c r="R183" s="86"/>
      <c r="S183" s="86"/>
      <c r="T183" s="87"/>
      <c r="U183" s="39"/>
      <c r="V183" s="39"/>
      <c r="W183" s="39"/>
      <c r="X183" s="39"/>
      <c r="Y183" s="39"/>
      <c r="Z183" s="39"/>
      <c r="AA183" s="39"/>
      <c r="AB183" s="39"/>
      <c r="AC183" s="39"/>
      <c r="AD183" s="39"/>
      <c r="AE183" s="39"/>
      <c r="AT183" s="17" t="s">
        <v>246</v>
      </c>
      <c r="AU183" s="17" t="s">
        <v>89</v>
      </c>
    </row>
    <row r="184" s="13" customFormat="1">
      <c r="A184" s="13"/>
      <c r="B184" s="247"/>
      <c r="C184" s="248"/>
      <c r="D184" s="242" t="s">
        <v>248</v>
      </c>
      <c r="E184" s="249" t="s">
        <v>39</v>
      </c>
      <c r="F184" s="250" t="s">
        <v>1047</v>
      </c>
      <c r="G184" s="248"/>
      <c r="H184" s="251">
        <v>300</v>
      </c>
      <c r="I184" s="252"/>
      <c r="J184" s="248"/>
      <c r="K184" s="248"/>
      <c r="L184" s="253"/>
      <c r="M184" s="254"/>
      <c r="N184" s="255"/>
      <c r="O184" s="255"/>
      <c r="P184" s="255"/>
      <c r="Q184" s="255"/>
      <c r="R184" s="255"/>
      <c r="S184" s="255"/>
      <c r="T184" s="256"/>
      <c r="U184" s="13"/>
      <c r="V184" s="13"/>
      <c r="W184" s="13"/>
      <c r="X184" s="13"/>
      <c r="Y184" s="13"/>
      <c r="Z184" s="13"/>
      <c r="AA184" s="13"/>
      <c r="AB184" s="13"/>
      <c r="AC184" s="13"/>
      <c r="AD184" s="13"/>
      <c r="AE184" s="13"/>
      <c r="AT184" s="257" t="s">
        <v>248</v>
      </c>
      <c r="AU184" s="257" t="s">
        <v>89</v>
      </c>
      <c r="AV184" s="13" t="s">
        <v>89</v>
      </c>
      <c r="AW184" s="13" t="s">
        <v>41</v>
      </c>
      <c r="AX184" s="13" t="s">
        <v>80</v>
      </c>
      <c r="AY184" s="257" t="s">
        <v>235</v>
      </c>
    </row>
    <row r="185" s="13" customFormat="1">
      <c r="A185" s="13"/>
      <c r="B185" s="247"/>
      <c r="C185" s="248"/>
      <c r="D185" s="242" t="s">
        <v>248</v>
      </c>
      <c r="E185" s="249" t="s">
        <v>39</v>
      </c>
      <c r="F185" s="250" t="s">
        <v>970</v>
      </c>
      <c r="G185" s="248"/>
      <c r="H185" s="251">
        <v>420</v>
      </c>
      <c r="I185" s="252"/>
      <c r="J185" s="248"/>
      <c r="K185" s="248"/>
      <c r="L185" s="253"/>
      <c r="M185" s="254"/>
      <c r="N185" s="255"/>
      <c r="O185" s="255"/>
      <c r="P185" s="255"/>
      <c r="Q185" s="255"/>
      <c r="R185" s="255"/>
      <c r="S185" s="255"/>
      <c r="T185" s="256"/>
      <c r="U185" s="13"/>
      <c r="V185" s="13"/>
      <c r="W185" s="13"/>
      <c r="X185" s="13"/>
      <c r="Y185" s="13"/>
      <c r="Z185" s="13"/>
      <c r="AA185" s="13"/>
      <c r="AB185" s="13"/>
      <c r="AC185" s="13"/>
      <c r="AD185" s="13"/>
      <c r="AE185" s="13"/>
      <c r="AT185" s="257" t="s">
        <v>248</v>
      </c>
      <c r="AU185" s="257" t="s">
        <v>89</v>
      </c>
      <c r="AV185" s="13" t="s">
        <v>89</v>
      </c>
      <c r="AW185" s="13" t="s">
        <v>41</v>
      </c>
      <c r="AX185" s="13" t="s">
        <v>80</v>
      </c>
      <c r="AY185" s="257" t="s">
        <v>235</v>
      </c>
    </row>
    <row r="186" s="13" customFormat="1">
      <c r="A186" s="13"/>
      <c r="B186" s="247"/>
      <c r="C186" s="248"/>
      <c r="D186" s="242" t="s">
        <v>248</v>
      </c>
      <c r="E186" s="249" t="s">
        <v>39</v>
      </c>
      <c r="F186" s="250" t="s">
        <v>1048</v>
      </c>
      <c r="G186" s="248"/>
      <c r="H186" s="251">
        <v>78</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248</v>
      </c>
      <c r="AU186" s="257" t="s">
        <v>89</v>
      </c>
      <c r="AV186" s="13" t="s">
        <v>89</v>
      </c>
      <c r="AW186" s="13" t="s">
        <v>41</v>
      </c>
      <c r="AX186" s="13" t="s">
        <v>80</v>
      </c>
      <c r="AY186" s="257" t="s">
        <v>235</v>
      </c>
    </row>
    <row r="187" s="13" customFormat="1">
      <c r="A187" s="13"/>
      <c r="B187" s="247"/>
      <c r="C187" s="248"/>
      <c r="D187" s="242" t="s">
        <v>248</v>
      </c>
      <c r="E187" s="249" t="s">
        <v>39</v>
      </c>
      <c r="F187" s="250" t="s">
        <v>976</v>
      </c>
      <c r="G187" s="248"/>
      <c r="H187" s="251">
        <v>20</v>
      </c>
      <c r="I187" s="252"/>
      <c r="J187" s="248"/>
      <c r="K187" s="248"/>
      <c r="L187" s="253"/>
      <c r="M187" s="254"/>
      <c r="N187" s="255"/>
      <c r="O187" s="255"/>
      <c r="P187" s="255"/>
      <c r="Q187" s="255"/>
      <c r="R187" s="255"/>
      <c r="S187" s="255"/>
      <c r="T187" s="256"/>
      <c r="U187" s="13"/>
      <c r="V187" s="13"/>
      <c r="W187" s="13"/>
      <c r="X187" s="13"/>
      <c r="Y187" s="13"/>
      <c r="Z187" s="13"/>
      <c r="AA187" s="13"/>
      <c r="AB187" s="13"/>
      <c r="AC187" s="13"/>
      <c r="AD187" s="13"/>
      <c r="AE187" s="13"/>
      <c r="AT187" s="257" t="s">
        <v>248</v>
      </c>
      <c r="AU187" s="257" t="s">
        <v>89</v>
      </c>
      <c r="AV187" s="13" t="s">
        <v>89</v>
      </c>
      <c r="AW187" s="13" t="s">
        <v>41</v>
      </c>
      <c r="AX187" s="13" t="s">
        <v>80</v>
      </c>
      <c r="AY187" s="257" t="s">
        <v>235</v>
      </c>
    </row>
    <row r="188" s="13" customFormat="1">
      <c r="A188" s="13"/>
      <c r="B188" s="247"/>
      <c r="C188" s="248"/>
      <c r="D188" s="242" t="s">
        <v>248</v>
      </c>
      <c r="E188" s="249" t="s">
        <v>39</v>
      </c>
      <c r="F188" s="250" t="s">
        <v>1049</v>
      </c>
      <c r="G188" s="248"/>
      <c r="H188" s="251">
        <v>100</v>
      </c>
      <c r="I188" s="252"/>
      <c r="J188" s="248"/>
      <c r="K188" s="248"/>
      <c r="L188" s="253"/>
      <c r="M188" s="254"/>
      <c r="N188" s="255"/>
      <c r="O188" s="255"/>
      <c r="P188" s="255"/>
      <c r="Q188" s="255"/>
      <c r="R188" s="255"/>
      <c r="S188" s="255"/>
      <c r="T188" s="256"/>
      <c r="U188" s="13"/>
      <c r="V188" s="13"/>
      <c r="W188" s="13"/>
      <c r="X188" s="13"/>
      <c r="Y188" s="13"/>
      <c r="Z188" s="13"/>
      <c r="AA188" s="13"/>
      <c r="AB188" s="13"/>
      <c r="AC188" s="13"/>
      <c r="AD188" s="13"/>
      <c r="AE188" s="13"/>
      <c r="AT188" s="257" t="s">
        <v>248</v>
      </c>
      <c r="AU188" s="257" t="s">
        <v>89</v>
      </c>
      <c r="AV188" s="13" t="s">
        <v>89</v>
      </c>
      <c r="AW188" s="13" t="s">
        <v>41</v>
      </c>
      <c r="AX188" s="13" t="s">
        <v>80</v>
      </c>
      <c r="AY188" s="257" t="s">
        <v>235</v>
      </c>
    </row>
    <row r="189" s="14" customFormat="1">
      <c r="A189" s="14"/>
      <c r="B189" s="258"/>
      <c r="C189" s="259"/>
      <c r="D189" s="242" t="s">
        <v>248</v>
      </c>
      <c r="E189" s="260" t="s">
        <v>1050</v>
      </c>
      <c r="F189" s="261" t="s">
        <v>250</v>
      </c>
      <c r="G189" s="259"/>
      <c r="H189" s="262">
        <v>918</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248</v>
      </c>
      <c r="AU189" s="268" t="s">
        <v>89</v>
      </c>
      <c r="AV189" s="14" t="s">
        <v>242</v>
      </c>
      <c r="AW189" s="14" t="s">
        <v>41</v>
      </c>
      <c r="AX189" s="14" t="s">
        <v>87</v>
      </c>
      <c r="AY189" s="268" t="s">
        <v>235</v>
      </c>
    </row>
    <row r="190" s="2" customFormat="1" ht="21.75" customHeight="1">
      <c r="A190" s="39"/>
      <c r="B190" s="40"/>
      <c r="C190" s="229" t="s">
        <v>364</v>
      </c>
      <c r="D190" s="229" t="s">
        <v>238</v>
      </c>
      <c r="E190" s="230" t="s">
        <v>1051</v>
      </c>
      <c r="F190" s="231" t="s">
        <v>1052</v>
      </c>
      <c r="G190" s="232" t="s">
        <v>578</v>
      </c>
      <c r="H190" s="233">
        <v>16.559999999999999</v>
      </c>
      <c r="I190" s="234"/>
      <c r="J190" s="235">
        <f>ROUND(I190*H190,2)</f>
        <v>0</v>
      </c>
      <c r="K190" s="231" t="s">
        <v>241</v>
      </c>
      <c r="L190" s="45"/>
      <c r="M190" s="236" t="s">
        <v>39</v>
      </c>
      <c r="N190" s="237" t="s">
        <v>53</v>
      </c>
      <c r="O190" s="86"/>
      <c r="P190" s="238">
        <f>O190*H190</f>
        <v>0</v>
      </c>
      <c r="Q190" s="238">
        <v>0</v>
      </c>
      <c r="R190" s="238">
        <f>Q190*H190</f>
        <v>0</v>
      </c>
      <c r="S190" s="238">
        <v>0</v>
      </c>
      <c r="T190" s="239">
        <f>S190*H190</f>
        <v>0</v>
      </c>
      <c r="U190" s="39"/>
      <c r="V190" s="39"/>
      <c r="W190" s="39"/>
      <c r="X190" s="39"/>
      <c r="Y190" s="39"/>
      <c r="Z190" s="39"/>
      <c r="AA190" s="39"/>
      <c r="AB190" s="39"/>
      <c r="AC190" s="39"/>
      <c r="AD190" s="39"/>
      <c r="AE190" s="39"/>
      <c r="AR190" s="240" t="s">
        <v>242</v>
      </c>
      <c r="AT190" s="240" t="s">
        <v>238</v>
      </c>
      <c r="AU190" s="240" t="s">
        <v>89</v>
      </c>
      <c r="AY190" s="17" t="s">
        <v>235</v>
      </c>
      <c r="BE190" s="241">
        <f>IF(N190="základní",J190,0)</f>
        <v>0</v>
      </c>
      <c r="BF190" s="241">
        <f>IF(N190="snížená",J190,0)</f>
        <v>0</v>
      </c>
      <c r="BG190" s="241">
        <f>IF(N190="zákl. přenesená",J190,0)</f>
        <v>0</v>
      </c>
      <c r="BH190" s="241">
        <f>IF(N190="sníž. přenesená",J190,0)</f>
        <v>0</v>
      </c>
      <c r="BI190" s="241">
        <f>IF(N190="nulová",J190,0)</f>
        <v>0</v>
      </c>
      <c r="BJ190" s="17" t="s">
        <v>242</v>
      </c>
      <c r="BK190" s="241">
        <f>ROUND(I190*H190,2)</f>
        <v>0</v>
      </c>
      <c r="BL190" s="17" t="s">
        <v>242</v>
      </c>
      <c r="BM190" s="240" t="s">
        <v>1053</v>
      </c>
    </row>
    <row r="191" s="2" customFormat="1">
      <c r="A191" s="39"/>
      <c r="B191" s="40"/>
      <c r="C191" s="41"/>
      <c r="D191" s="242" t="s">
        <v>244</v>
      </c>
      <c r="E191" s="41"/>
      <c r="F191" s="243" t="s">
        <v>1054</v>
      </c>
      <c r="G191" s="41"/>
      <c r="H191" s="41"/>
      <c r="I191" s="149"/>
      <c r="J191" s="41"/>
      <c r="K191" s="41"/>
      <c r="L191" s="45"/>
      <c r="M191" s="244"/>
      <c r="N191" s="245"/>
      <c r="O191" s="86"/>
      <c r="P191" s="86"/>
      <c r="Q191" s="86"/>
      <c r="R191" s="86"/>
      <c r="S191" s="86"/>
      <c r="T191" s="87"/>
      <c r="U191" s="39"/>
      <c r="V191" s="39"/>
      <c r="W191" s="39"/>
      <c r="X191" s="39"/>
      <c r="Y191" s="39"/>
      <c r="Z191" s="39"/>
      <c r="AA191" s="39"/>
      <c r="AB191" s="39"/>
      <c r="AC191" s="39"/>
      <c r="AD191" s="39"/>
      <c r="AE191" s="39"/>
      <c r="AT191" s="17" t="s">
        <v>244</v>
      </c>
      <c r="AU191" s="17" t="s">
        <v>89</v>
      </c>
    </row>
    <row r="192" s="2" customFormat="1">
      <c r="A192" s="39"/>
      <c r="B192" s="40"/>
      <c r="C192" s="41"/>
      <c r="D192" s="242" t="s">
        <v>246</v>
      </c>
      <c r="E192" s="41"/>
      <c r="F192" s="246" t="s">
        <v>1055</v>
      </c>
      <c r="G192" s="41"/>
      <c r="H192" s="41"/>
      <c r="I192" s="149"/>
      <c r="J192" s="41"/>
      <c r="K192" s="41"/>
      <c r="L192" s="45"/>
      <c r="M192" s="244"/>
      <c r="N192" s="245"/>
      <c r="O192" s="86"/>
      <c r="P192" s="86"/>
      <c r="Q192" s="86"/>
      <c r="R192" s="86"/>
      <c r="S192" s="86"/>
      <c r="T192" s="87"/>
      <c r="U192" s="39"/>
      <c r="V192" s="39"/>
      <c r="W192" s="39"/>
      <c r="X192" s="39"/>
      <c r="Y192" s="39"/>
      <c r="Z192" s="39"/>
      <c r="AA192" s="39"/>
      <c r="AB192" s="39"/>
      <c r="AC192" s="39"/>
      <c r="AD192" s="39"/>
      <c r="AE192" s="39"/>
      <c r="AT192" s="17" t="s">
        <v>246</v>
      </c>
      <c r="AU192" s="17" t="s">
        <v>89</v>
      </c>
    </row>
    <row r="193" s="13" customFormat="1">
      <c r="A193" s="13"/>
      <c r="B193" s="247"/>
      <c r="C193" s="248"/>
      <c r="D193" s="242" t="s">
        <v>248</v>
      </c>
      <c r="E193" s="249" t="s">
        <v>39</v>
      </c>
      <c r="F193" s="250" t="s">
        <v>1056</v>
      </c>
      <c r="G193" s="248"/>
      <c r="H193" s="251">
        <v>7.9199999999999999</v>
      </c>
      <c r="I193" s="252"/>
      <c r="J193" s="248"/>
      <c r="K193" s="248"/>
      <c r="L193" s="253"/>
      <c r="M193" s="254"/>
      <c r="N193" s="255"/>
      <c r="O193" s="255"/>
      <c r="P193" s="255"/>
      <c r="Q193" s="255"/>
      <c r="R193" s="255"/>
      <c r="S193" s="255"/>
      <c r="T193" s="256"/>
      <c r="U193" s="13"/>
      <c r="V193" s="13"/>
      <c r="W193" s="13"/>
      <c r="X193" s="13"/>
      <c r="Y193" s="13"/>
      <c r="Z193" s="13"/>
      <c r="AA193" s="13"/>
      <c r="AB193" s="13"/>
      <c r="AC193" s="13"/>
      <c r="AD193" s="13"/>
      <c r="AE193" s="13"/>
      <c r="AT193" s="257" t="s">
        <v>248</v>
      </c>
      <c r="AU193" s="257" t="s">
        <v>89</v>
      </c>
      <c r="AV193" s="13" t="s">
        <v>89</v>
      </c>
      <c r="AW193" s="13" t="s">
        <v>41</v>
      </c>
      <c r="AX193" s="13" t="s">
        <v>80</v>
      </c>
      <c r="AY193" s="257" t="s">
        <v>235</v>
      </c>
    </row>
    <row r="194" s="13" customFormat="1">
      <c r="A194" s="13"/>
      <c r="B194" s="247"/>
      <c r="C194" s="248"/>
      <c r="D194" s="242" t="s">
        <v>248</v>
      </c>
      <c r="E194" s="249" t="s">
        <v>39</v>
      </c>
      <c r="F194" s="250" t="s">
        <v>1057</v>
      </c>
      <c r="G194" s="248"/>
      <c r="H194" s="251">
        <v>8.6400000000000006</v>
      </c>
      <c r="I194" s="252"/>
      <c r="J194" s="248"/>
      <c r="K194" s="248"/>
      <c r="L194" s="253"/>
      <c r="M194" s="254"/>
      <c r="N194" s="255"/>
      <c r="O194" s="255"/>
      <c r="P194" s="255"/>
      <c r="Q194" s="255"/>
      <c r="R194" s="255"/>
      <c r="S194" s="255"/>
      <c r="T194" s="256"/>
      <c r="U194" s="13"/>
      <c r="V194" s="13"/>
      <c r="W194" s="13"/>
      <c r="X194" s="13"/>
      <c r="Y194" s="13"/>
      <c r="Z194" s="13"/>
      <c r="AA194" s="13"/>
      <c r="AB194" s="13"/>
      <c r="AC194" s="13"/>
      <c r="AD194" s="13"/>
      <c r="AE194" s="13"/>
      <c r="AT194" s="257" t="s">
        <v>248</v>
      </c>
      <c r="AU194" s="257" t="s">
        <v>89</v>
      </c>
      <c r="AV194" s="13" t="s">
        <v>89</v>
      </c>
      <c r="AW194" s="13" t="s">
        <v>41</v>
      </c>
      <c r="AX194" s="13" t="s">
        <v>80</v>
      </c>
      <c r="AY194" s="257" t="s">
        <v>235</v>
      </c>
    </row>
    <row r="195" s="14" customFormat="1">
      <c r="A195" s="14"/>
      <c r="B195" s="258"/>
      <c r="C195" s="259"/>
      <c r="D195" s="242" t="s">
        <v>248</v>
      </c>
      <c r="E195" s="260" t="s">
        <v>1058</v>
      </c>
      <c r="F195" s="261" t="s">
        <v>250</v>
      </c>
      <c r="G195" s="259"/>
      <c r="H195" s="262">
        <v>16.559999999999999</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248</v>
      </c>
      <c r="AU195" s="268" t="s">
        <v>89</v>
      </c>
      <c r="AV195" s="14" t="s">
        <v>242</v>
      </c>
      <c r="AW195" s="14" t="s">
        <v>41</v>
      </c>
      <c r="AX195" s="14" t="s">
        <v>87</v>
      </c>
      <c r="AY195" s="268" t="s">
        <v>235</v>
      </c>
    </row>
    <row r="196" s="2" customFormat="1" ht="21.75" customHeight="1">
      <c r="A196" s="39"/>
      <c r="B196" s="40"/>
      <c r="C196" s="269" t="s">
        <v>7</v>
      </c>
      <c r="D196" s="269" t="s">
        <v>290</v>
      </c>
      <c r="E196" s="270" t="s">
        <v>1059</v>
      </c>
      <c r="F196" s="271" t="s">
        <v>1060</v>
      </c>
      <c r="G196" s="272" t="s">
        <v>191</v>
      </c>
      <c r="H196" s="273">
        <v>26</v>
      </c>
      <c r="I196" s="274"/>
      <c r="J196" s="275">
        <f>ROUND(I196*H196,2)</f>
        <v>0</v>
      </c>
      <c r="K196" s="271" t="s">
        <v>241</v>
      </c>
      <c r="L196" s="276"/>
      <c r="M196" s="277" t="s">
        <v>39</v>
      </c>
      <c r="N196" s="278" t="s">
        <v>53</v>
      </c>
      <c r="O196" s="86"/>
      <c r="P196" s="238">
        <f>O196*H196</f>
        <v>0</v>
      </c>
      <c r="Q196" s="238">
        <v>0</v>
      </c>
      <c r="R196" s="238">
        <f>Q196*H196</f>
        <v>0</v>
      </c>
      <c r="S196" s="238">
        <v>0</v>
      </c>
      <c r="T196" s="239">
        <f>S196*H196</f>
        <v>0</v>
      </c>
      <c r="U196" s="39"/>
      <c r="V196" s="39"/>
      <c r="W196" s="39"/>
      <c r="X196" s="39"/>
      <c r="Y196" s="39"/>
      <c r="Z196" s="39"/>
      <c r="AA196" s="39"/>
      <c r="AB196" s="39"/>
      <c r="AC196" s="39"/>
      <c r="AD196" s="39"/>
      <c r="AE196" s="39"/>
      <c r="AR196" s="240" t="s">
        <v>289</v>
      </c>
      <c r="AT196" s="240" t="s">
        <v>290</v>
      </c>
      <c r="AU196" s="240" t="s">
        <v>89</v>
      </c>
      <c r="AY196" s="17" t="s">
        <v>235</v>
      </c>
      <c r="BE196" s="241">
        <f>IF(N196="základní",J196,0)</f>
        <v>0</v>
      </c>
      <c r="BF196" s="241">
        <f>IF(N196="snížená",J196,0)</f>
        <v>0</v>
      </c>
      <c r="BG196" s="241">
        <f>IF(N196="zákl. přenesená",J196,0)</f>
        <v>0</v>
      </c>
      <c r="BH196" s="241">
        <f>IF(N196="sníž. přenesená",J196,0)</f>
        <v>0</v>
      </c>
      <c r="BI196" s="241">
        <f>IF(N196="nulová",J196,0)</f>
        <v>0</v>
      </c>
      <c r="BJ196" s="17" t="s">
        <v>242</v>
      </c>
      <c r="BK196" s="241">
        <f>ROUND(I196*H196,2)</f>
        <v>0</v>
      </c>
      <c r="BL196" s="17" t="s">
        <v>242</v>
      </c>
      <c r="BM196" s="240" t="s">
        <v>1061</v>
      </c>
    </row>
    <row r="197" s="2" customFormat="1">
      <c r="A197" s="39"/>
      <c r="B197" s="40"/>
      <c r="C197" s="41"/>
      <c r="D197" s="242" t="s">
        <v>244</v>
      </c>
      <c r="E197" s="41"/>
      <c r="F197" s="243" t="s">
        <v>1060</v>
      </c>
      <c r="G197" s="41"/>
      <c r="H197" s="41"/>
      <c r="I197" s="149"/>
      <c r="J197" s="41"/>
      <c r="K197" s="41"/>
      <c r="L197" s="45"/>
      <c r="M197" s="244"/>
      <c r="N197" s="245"/>
      <c r="O197" s="86"/>
      <c r="P197" s="86"/>
      <c r="Q197" s="86"/>
      <c r="R197" s="86"/>
      <c r="S197" s="86"/>
      <c r="T197" s="87"/>
      <c r="U197" s="39"/>
      <c r="V197" s="39"/>
      <c r="W197" s="39"/>
      <c r="X197" s="39"/>
      <c r="Y197" s="39"/>
      <c r="Z197" s="39"/>
      <c r="AA197" s="39"/>
      <c r="AB197" s="39"/>
      <c r="AC197" s="39"/>
      <c r="AD197" s="39"/>
      <c r="AE197" s="39"/>
      <c r="AT197" s="17" t="s">
        <v>244</v>
      </c>
      <c r="AU197" s="17" t="s">
        <v>89</v>
      </c>
    </row>
    <row r="198" s="2" customFormat="1">
      <c r="A198" s="39"/>
      <c r="B198" s="40"/>
      <c r="C198" s="41"/>
      <c r="D198" s="242" t="s">
        <v>294</v>
      </c>
      <c r="E198" s="41"/>
      <c r="F198" s="246" t="s">
        <v>301</v>
      </c>
      <c r="G198" s="41"/>
      <c r="H198" s="41"/>
      <c r="I198" s="149"/>
      <c r="J198" s="41"/>
      <c r="K198" s="41"/>
      <c r="L198" s="45"/>
      <c r="M198" s="244"/>
      <c r="N198" s="245"/>
      <c r="O198" s="86"/>
      <c r="P198" s="86"/>
      <c r="Q198" s="86"/>
      <c r="R198" s="86"/>
      <c r="S198" s="86"/>
      <c r="T198" s="87"/>
      <c r="U198" s="39"/>
      <c r="V198" s="39"/>
      <c r="W198" s="39"/>
      <c r="X198" s="39"/>
      <c r="Y198" s="39"/>
      <c r="Z198" s="39"/>
      <c r="AA198" s="39"/>
      <c r="AB198" s="39"/>
      <c r="AC198" s="39"/>
      <c r="AD198" s="39"/>
      <c r="AE198" s="39"/>
      <c r="AT198" s="17" t="s">
        <v>294</v>
      </c>
      <c r="AU198" s="17" t="s">
        <v>89</v>
      </c>
    </row>
    <row r="199" s="15" customFormat="1">
      <c r="A199" s="15"/>
      <c r="B199" s="282"/>
      <c r="C199" s="283"/>
      <c r="D199" s="242" t="s">
        <v>248</v>
      </c>
      <c r="E199" s="284" t="s">
        <v>39</v>
      </c>
      <c r="F199" s="285" t="s">
        <v>1062</v>
      </c>
      <c r="G199" s="283"/>
      <c r="H199" s="284" t="s">
        <v>39</v>
      </c>
      <c r="I199" s="286"/>
      <c r="J199" s="283"/>
      <c r="K199" s="283"/>
      <c r="L199" s="287"/>
      <c r="M199" s="288"/>
      <c r="N199" s="289"/>
      <c r="O199" s="289"/>
      <c r="P199" s="289"/>
      <c r="Q199" s="289"/>
      <c r="R199" s="289"/>
      <c r="S199" s="289"/>
      <c r="T199" s="290"/>
      <c r="U199" s="15"/>
      <c r="V199" s="15"/>
      <c r="W199" s="15"/>
      <c r="X199" s="15"/>
      <c r="Y199" s="15"/>
      <c r="Z199" s="15"/>
      <c r="AA199" s="15"/>
      <c r="AB199" s="15"/>
      <c r="AC199" s="15"/>
      <c r="AD199" s="15"/>
      <c r="AE199" s="15"/>
      <c r="AT199" s="291" t="s">
        <v>248</v>
      </c>
      <c r="AU199" s="291" t="s">
        <v>89</v>
      </c>
      <c r="AV199" s="15" t="s">
        <v>87</v>
      </c>
      <c r="AW199" s="15" t="s">
        <v>41</v>
      </c>
      <c r="AX199" s="15" t="s">
        <v>80</v>
      </c>
      <c r="AY199" s="291" t="s">
        <v>235</v>
      </c>
    </row>
    <row r="200" s="13" customFormat="1">
      <c r="A200" s="13"/>
      <c r="B200" s="247"/>
      <c r="C200" s="248"/>
      <c r="D200" s="242" t="s">
        <v>248</v>
      </c>
      <c r="E200" s="249" t="s">
        <v>39</v>
      </c>
      <c r="F200" s="250" t="s">
        <v>1063</v>
      </c>
      <c r="G200" s="248"/>
      <c r="H200" s="251">
        <v>22</v>
      </c>
      <c r="I200" s="252"/>
      <c r="J200" s="248"/>
      <c r="K200" s="248"/>
      <c r="L200" s="253"/>
      <c r="M200" s="254"/>
      <c r="N200" s="255"/>
      <c r="O200" s="255"/>
      <c r="P200" s="255"/>
      <c r="Q200" s="255"/>
      <c r="R200" s="255"/>
      <c r="S200" s="255"/>
      <c r="T200" s="256"/>
      <c r="U200" s="13"/>
      <c r="V200" s="13"/>
      <c r="W200" s="13"/>
      <c r="X200" s="13"/>
      <c r="Y200" s="13"/>
      <c r="Z200" s="13"/>
      <c r="AA200" s="13"/>
      <c r="AB200" s="13"/>
      <c r="AC200" s="13"/>
      <c r="AD200" s="13"/>
      <c r="AE200" s="13"/>
      <c r="AT200" s="257" t="s">
        <v>248</v>
      </c>
      <c r="AU200" s="257" t="s">
        <v>89</v>
      </c>
      <c r="AV200" s="13" t="s">
        <v>89</v>
      </c>
      <c r="AW200" s="13" t="s">
        <v>41</v>
      </c>
      <c r="AX200" s="13" t="s">
        <v>80</v>
      </c>
      <c r="AY200" s="257" t="s">
        <v>235</v>
      </c>
    </row>
    <row r="201" s="13" customFormat="1">
      <c r="A201" s="13"/>
      <c r="B201" s="247"/>
      <c r="C201" s="248"/>
      <c r="D201" s="242" t="s">
        <v>248</v>
      </c>
      <c r="E201" s="249" t="s">
        <v>39</v>
      </c>
      <c r="F201" s="250" t="s">
        <v>1064</v>
      </c>
      <c r="G201" s="248"/>
      <c r="H201" s="251">
        <v>24</v>
      </c>
      <c r="I201" s="252"/>
      <c r="J201" s="248"/>
      <c r="K201" s="248"/>
      <c r="L201" s="253"/>
      <c r="M201" s="254"/>
      <c r="N201" s="255"/>
      <c r="O201" s="255"/>
      <c r="P201" s="255"/>
      <c r="Q201" s="255"/>
      <c r="R201" s="255"/>
      <c r="S201" s="255"/>
      <c r="T201" s="256"/>
      <c r="U201" s="13"/>
      <c r="V201" s="13"/>
      <c r="W201" s="13"/>
      <c r="X201" s="13"/>
      <c r="Y201" s="13"/>
      <c r="Z201" s="13"/>
      <c r="AA201" s="13"/>
      <c r="AB201" s="13"/>
      <c r="AC201" s="13"/>
      <c r="AD201" s="13"/>
      <c r="AE201" s="13"/>
      <c r="AT201" s="257" t="s">
        <v>248</v>
      </c>
      <c r="AU201" s="257" t="s">
        <v>89</v>
      </c>
      <c r="AV201" s="13" t="s">
        <v>89</v>
      </c>
      <c r="AW201" s="13" t="s">
        <v>41</v>
      </c>
      <c r="AX201" s="13" t="s">
        <v>80</v>
      </c>
      <c r="AY201" s="257" t="s">
        <v>235</v>
      </c>
    </row>
    <row r="202" s="13" customFormat="1">
      <c r="A202" s="13"/>
      <c r="B202" s="247"/>
      <c r="C202" s="248"/>
      <c r="D202" s="242" t="s">
        <v>248</v>
      </c>
      <c r="E202" s="249" t="s">
        <v>39</v>
      </c>
      <c r="F202" s="250" t="s">
        <v>1065</v>
      </c>
      <c r="G202" s="248"/>
      <c r="H202" s="251">
        <v>-20</v>
      </c>
      <c r="I202" s="252"/>
      <c r="J202" s="248"/>
      <c r="K202" s="248"/>
      <c r="L202" s="253"/>
      <c r="M202" s="254"/>
      <c r="N202" s="255"/>
      <c r="O202" s="255"/>
      <c r="P202" s="255"/>
      <c r="Q202" s="255"/>
      <c r="R202" s="255"/>
      <c r="S202" s="255"/>
      <c r="T202" s="256"/>
      <c r="U202" s="13"/>
      <c r="V202" s="13"/>
      <c r="W202" s="13"/>
      <c r="X202" s="13"/>
      <c r="Y202" s="13"/>
      <c r="Z202" s="13"/>
      <c r="AA202" s="13"/>
      <c r="AB202" s="13"/>
      <c r="AC202" s="13"/>
      <c r="AD202" s="13"/>
      <c r="AE202" s="13"/>
      <c r="AT202" s="257" t="s">
        <v>248</v>
      </c>
      <c r="AU202" s="257" t="s">
        <v>89</v>
      </c>
      <c r="AV202" s="13" t="s">
        <v>89</v>
      </c>
      <c r="AW202" s="13" t="s">
        <v>41</v>
      </c>
      <c r="AX202" s="13" t="s">
        <v>80</v>
      </c>
      <c r="AY202" s="257" t="s">
        <v>235</v>
      </c>
    </row>
    <row r="203" s="14" customFormat="1">
      <c r="A203" s="14"/>
      <c r="B203" s="258"/>
      <c r="C203" s="259"/>
      <c r="D203" s="242" t="s">
        <v>248</v>
      </c>
      <c r="E203" s="260" t="s">
        <v>984</v>
      </c>
      <c r="F203" s="261" t="s">
        <v>250</v>
      </c>
      <c r="G203" s="259"/>
      <c r="H203" s="262">
        <v>26</v>
      </c>
      <c r="I203" s="263"/>
      <c r="J203" s="259"/>
      <c r="K203" s="259"/>
      <c r="L203" s="264"/>
      <c r="M203" s="265"/>
      <c r="N203" s="266"/>
      <c r="O203" s="266"/>
      <c r="P203" s="266"/>
      <c r="Q203" s="266"/>
      <c r="R203" s="266"/>
      <c r="S203" s="266"/>
      <c r="T203" s="267"/>
      <c r="U203" s="14"/>
      <c r="V203" s="14"/>
      <c r="W203" s="14"/>
      <c r="X203" s="14"/>
      <c r="Y203" s="14"/>
      <c r="Z203" s="14"/>
      <c r="AA203" s="14"/>
      <c r="AB203" s="14"/>
      <c r="AC203" s="14"/>
      <c r="AD203" s="14"/>
      <c r="AE203" s="14"/>
      <c r="AT203" s="268" t="s">
        <v>248</v>
      </c>
      <c r="AU203" s="268" t="s">
        <v>89</v>
      </c>
      <c r="AV203" s="14" t="s">
        <v>242</v>
      </c>
      <c r="AW203" s="14" t="s">
        <v>41</v>
      </c>
      <c r="AX203" s="14" t="s">
        <v>87</v>
      </c>
      <c r="AY203" s="268" t="s">
        <v>235</v>
      </c>
    </row>
    <row r="204" s="2" customFormat="1" ht="21.75" customHeight="1">
      <c r="A204" s="39"/>
      <c r="B204" s="40"/>
      <c r="C204" s="269" t="s">
        <v>377</v>
      </c>
      <c r="D204" s="269" t="s">
        <v>290</v>
      </c>
      <c r="E204" s="270" t="s">
        <v>1066</v>
      </c>
      <c r="F204" s="271" t="s">
        <v>1067</v>
      </c>
      <c r="G204" s="272" t="s">
        <v>253</v>
      </c>
      <c r="H204" s="273">
        <v>2</v>
      </c>
      <c r="I204" s="274"/>
      <c r="J204" s="275">
        <f>ROUND(I204*H204,2)</f>
        <v>0</v>
      </c>
      <c r="K204" s="271" t="s">
        <v>241</v>
      </c>
      <c r="L204" s="276"/>
      <c r="M204" s="277" t="s">
        <v>39</v>
      </c>
      <c r="N204" s="278" t="s">
        <v>53</v>
      </c>
      <c r="O204" s="86"/>
      <c r="P204" s="238">
        <f>O204*H204</f>
        <v>0</v>
      </c>
      <c r="Q204" s="238">
        <v>2.234</v>
      </c>
      <c r="R204" s="238">
        <f>Q204*H204</f>
        <v>4.468</v>
      </c>
      <c r="S204" s="238">
        <v>0</v>
      </c>
      <c r="T204" s="239">
        <f>S204*H204</f>
        <v>0</v>
      </c>
      <c r="U204" s="39"/>
      <c r="V204" s="39"/>
      <c r="W204" s="39"/>
      <c r="X204" s="39"/>
      <c r="Y204" s="39"/>
      <c r="Z204" s="39"/>
      <c r="AA204" s="39"/>
      <c r="AB204" s="39"/>
      <c r="AC204" s="39"/>
      <c r="AD204" s="39"/>
      <c r="AE204" s="39"/>
      <c r="AR204" s="240" t="s">
        <v>289</v>
      </c>
      <c r="AT204" s="240" t="s">
        <v>290</v>
      </c>
      <c r="AU204" s="240" t="s">
        <v>89</v>
      </c>
      <c r="AY204" s="17" t="s">
        <v>235</v>
      </c>
      <c r="BE204" s="241">
        <f>IF(N204="základní",J204,0)</f>
        <v>0</v>
      </c>
      <c r="BF204" s="241">
        <f>IF(N204="snížená",J204,0)</f>
        <v>0</v>
      </c>
      <c r="BG204" s="241">
        <f>IF(N204="zákl. přenesená",J204,0)</f>
        <v>0</v>
      </c>
      <c r="BH204" s="241">
        <f>IF(N204="sníž. přenesená",J204,0)</f>
        <v>0</v>
      </c>
      <c r="BI204" s="241">
        <f>IF(N204="nulová",J204,0)</f>
        <v>0</v>
      </c>
      <c r="BJ204" s="17" t="s">
        <v>242</v>
      </c>
      <c r="BK204" s="241">
        <f>ROUND(I204*H204,2)</f>
        <v>0</v>
      </c>
      <c r="BL204" s="17" t="s">
        <v>242</v>
      </c>
      <c r="BM204" s="240" t="s">
        <v>1068</v>
      </c>
    </row>
    <row r="205" s="2" customFormat="1">
      <c r="A205" s="39"/>
      <c r="B205" s="40"/>
      <c r="C205" s="41"/>
      <c r="D205" s="242" t="s">
        <v>244</v>
      </c>
      <c r="E205" s="41"/>
      <c r="F205" s="243" t="s">
        <v>1067</v>
      </c>
      <c r="G205" s="41"/>
      <c r="H205" s="41"/>
      <c r="I205" s="149"/>
      <c r="J205" s="41"/>
      <c r="K205" s="41"/>
      <c r="L205" s="45"/>
      <c r="M205" s="244"/>
      <c r="N205" s="245"/>
      <c r="O205" s="86"/>
      <c r="P205" s="86"/>
      <c r="Q205" s="86"/>
      <c r="R205" s="86"/>
      <c r="S205" s="86"/>
      <c r="T205" s="87"/>
      <c r="U205" s="39"/>
      <c r="V205" s="39"/>
      <c r="W205" s="39"/>
      <c r="X205" s="39"/>
      <c r="Y205" s="39"/>
      <c r="Z205" s="39"/>
      <c r="AA205" s="39"/>
      <c r="AB205" s="39"/>
      <c r="AC205" s="39"/>
      <c r="AD205" s="39"/>
      <c r="AE205" s="39"/>
      <c r="AT205" s="17" t="s">
        <v>244</v>
      </c>
      <c r="AU205" s="17" t="s">
        <v>89</v>
      </c>
    </row>
    <row r="206" s="2" customFormat="1" ht="21.75" customHeight="1">
      <c r="A206" s="39"/>
      <c r="B206" s="40"/>
      <c r="C206" s="229" t="s">
        <v>386</v>
      </c>
      <c r="D206" s="229" t="s">
        <v>238</v>
      </c>
      <c r="E206" s="230" t="s">
        <v>1069</v>
      </c>
      <c r="F206" s="231" t="s">
        <v>1070</v>
      </c>
      <c r="G206" s="232" t="s">
        <v>253</v>
      </c>
      <c r="H206" s="233">
        <v>43.505000000000003</v>
      </c>
      <c r="I206" s="234"/>
      <c r="J206" s="235">
        <f>ROUND(I206*H206,2)</f>
        <v>0</v>
      </c>
      <c r="K206" s="231" t="s">
        <v>241</v>
      </c>
      <c r="L206" s="45"/>
      <c r="M206" s="236" t="s">
        <v>39</v>
      </c>
      <c r="N206" s="237" t="s">
        <v>53</v>
      </c>
      <c r="O206" s="86"/>
      <c r="P206" s="238">
        <f>O206*H206</f>
        <v>0</v>
      </c>
      <c r="Q206" s="238">
        <v>0</v>
      </c>
      <c r="R206" s="238">
        <f>Q206*H206</f>
        <v>0</v>
      </c>
      <c r="S206" s="238">
        <v>0</v>
      </c>
      <c r="T206" s="239">
        <f>S206*H206</f>
        <v>0</v>
      </c>
      <c r="U206" s="39"/>
      <c r="V206" s="39"/>
      <c r="W206" s="39"/>
      <c r="X206" s="39"/>
      <c r="Y206" s="39"/>
      <c r="Z206" s="39"/>
      <c r="AA206" s="39"/>
      <c r="AB206" s="39"/>
      <c r="AC206" s="39"/>
      <c r="AD206" s="39"/>
      <c r="AE206" s="39"/>
      <c r="AR206" s="240" t="s">
        <v>242</v>
      </c>
      <c r="AT206" s="240" t="s">
        <v>238</v>
      </c>
      <c r="AU206" s="240" t="s">
        <v>89</v>
      </c>
      <c r="AY206" s="17" t="s">
        <v>235</v>
      </c>
      <c r="BE206" s="241">
        <f>IF(N206="základní",J206,0)</f>
        <v>0</v>
      </c>
      <c r="BF206" s="241">
        <f>IF(N206="snížená",J206,0)</f>
        <v>0</v>
      </c>
      <c r="BG206" s="241">
        <f>IF(N206="zákl. přenesená",J206,0)</f>
        <v>0</v>
      </c>
      <c r="BH206" s="241">
        <f>IF(N206="sníž. přenesená",J206,0)</f>
        <v>0</v>
      </c>
      <c r="BI206" s="241">
        <f>IF(N206="nulová",J206,0)</f>
        <v>0</v>
      </c>
      <c r="BJ206" s="17" t="s">
        <v>242</v>
      </c>
      <c r="BK206" s="241">
        <f>ROUND(I206*H206,2)</f>
        <v>0</v>
      </c>
      <c r="BL206" s="17" t="s">
        <v>242</v>
      </c>
      <c r="BM206" s="240" t="s">
        <v>1071</v>
      </c>
    </row>
    <row r="207" s="2" customFormat="1">
      <c r="A207" s="39"/>
      <c r="B207" s="40"/>
      <c r="C207" s="41"/>
      <c r="D207" s="242" t="s">
        <v>244</v>
      </c>
      <c r="E207" s="41"/>
      <c r="F207" s="243" t="s">
        <v>1072</v>
      </c>
      <c r="G207" s="41"/>
      <c r="H207" s="41"/>
      <c r="I207" s="149"/>
      <c r="J207" s="41"/>
      <c r="K207" s="41"/>
      <c r="L207" s="45"/>
      <c r="M207" s="244"/>
      <c r="N207" s="245"/>
      <c r="O207" s="86"/>
      <c r="P207" s="86"/>
      <c r="Q207" s="86"/>
      <c r="R207" s="86"/>
      <c r="S207" s="86"/>
      <c r="T207" s="87"/>
      <c r="U207" s="39"/>
      <c r="V207" s="39"/>
      <c r="W207" s="39"/>
      <c r="X207" s="39"/>
      <c r="Y207" s="39"/>
      <c r="Z207" s="39"/>
      <c r="AA207" s="39"/>
      <c r="AB207" s="39"/>
      <c r="AC207" s="39"/>
      <c r="AD207" s="39"/>
      <c r="AE207" s="39"/>
      <c r="AT207" s="17" t="s">
        <v>244</v>
      </c>
      <c r="AU207" s="17" t="s">
        <v>89</v>
      </c>
    </row>
    <row r="208" s="2" customFormat="1">
      <c r="A208" s="39"/>
      <c r="B208" s="40"/>
      <c r="C208" s="41"/>
      <c r="D208" s="242" t="s">
        <v>246</v>
      </c>
      <c r="E208" s="41"/>
      <c r="F208" s="246" t="s">
        <v>1073</v>
      </c>
      <c r="G208" s="41"/>
      <c r="H208" s="41"/>
      <c r="I208" s="149"/>
      <c r="J208" s="41"/>
      <c r="K208" s="41"/>
      <c r="L208" s="45"/>
      <c r="M208" s="244"/>
      <c r="N208" s="245"/>
      <c r="O208" s="86"/>
      <c r="P208" s="86"/>
      <c r="Q208" s="86"/>
      <c r="R208" s="86"/>
      <c r="S208" s="86"/>
      <c r="T208" s="87"/>
      <c r="U208" s="39"/>
      <c r="V208" s="39"/>
      <c r="W208" s="39"/>
      <c r="X208" s="39"/>
      <c r="Y208" s="39"/>
      <c r="Z208" s="39"/>
      <c r="AA208" s="39"/>
      <c r="AB208" s="39"/>
      <c r="AC208" s="39"/>
      <c r="AD208" s="39"/>
      <c r="AE208" s="39"/>
      <c r="AT208" s="17" t="s">
        <v>246</v>
      </c>
      <c r="AU208" s="17" t="s">
        <v>89</v>
      </c>
    </row>
    <row r="209" s="13" customFormat="1">
      <c r="A209" s="13"/>
      <c r="B209" s="247"/>
      <c r="C209" s="248"/>
      <c r="D209" s="242" t="s">
        <v>248</v>
      </c>
      <c r="E209" s="249" t="s">
        <v>39</v>
      </c>
      <c r="F209" s="250" t="s">
        <v>1074</v>
      </c>
      <c r="G209" s="248"/>
      <c r="H209" s="251">
        <v>24.605</v>
      </c>
      <c r="I209" s="252"/>
      <c r="J209" s="248"/>
      <c r="K209" s="248"/>
      <c r="L209" s="253"/>
      <c r="M209" s="254"/>
      <c r="N209" s="255"/>
      <c r="O209" s="255"/>
      <c r="P209" s="255"/>
      <c r="Q209" s="255"/>
      <c r="R209" s="255"/>
      <c r="S209" s="255"/>
      <c r="T209" s="256"/>
      <c r="U209" s="13"/>
      <c r="V209" s="13"/>
      <c r="W209" s="13"/>
      <c r="X209" s="13"/>
      <c r="Y209" s="13"/>
      <c r="Z209" s="13"/>
      <c r="AA209" s="13"/>
      <c r="AB209" s="13"/>
      <c r="AC209" s="13"/>
      <c r="AD209" s="13"/>
      <c r="AE209" s="13"/>
      <c r="AT209" s="257" t="s">
        <v>248</v>
      </c>
      <c r="AU209" s="257" t="s">
        <v>89</v>
      </c>
      <c r="AV209" s="13" t="s">
        <v>89</v>
      </c>
      <c r="AW209" s="13" t="s">
        <v>41</v>
      </c>
      <c r="AX209" s="13" t="s">
        <v>80</v>
      </c>
      <c r="AY209" s="257" t="s">
        <v>235</v>
      </c>
    </row>
    <row r="210" s="13" customFormat="1">
      <c r="A210" s="13"/>
      <c r="B210" s="247"/>
      <c r="C210" s="248"/>
      <c r="D210" s="242" t="s">
        <v>248</v>
      </c>
      <c r="E210" s="249" t="s">
        <v>39</v>
      </c>
      <c r="F210" s="250" t="s">
        <v>1075</v>
      </c>
      <c r="G210" s="248"/>
      <c r="H210" s="251">
        <v>18.899999999999999</v>
      </c>
      <c r="I210" s="252"/>
      <c r="J210" s="248"/>
      <c r="K210" s="248"/>
      <c r="L210" s="253"/>
      <c r="M210" s="254"/>
      <c r="N210" s="255"/>
      <c r="O210" s="255"/>
      <c r="P210" s="255"/>
      <c r="Q210" s="255"/>
      <c r="R210" s="255"/>
      <c r="S210" s="255"/>
      <c r="T210" s="256"/>
      <c r="U210" s="13"/>
      <c r="V210" s="13"/>
      <c r="W210" s="13"/>
      <c r="X210" s="13"/>
      <c r="Y210" s="13"/>
      <c r="Z210" s="13"/>
      <c r="AA210" s="13"/>
      <c r="AB210" s="13"/>
      <c r="AC210" s="13"/>
      <c r="AD210" s="13"/>
      <c r="AE210" s="13"/>
      <c r="AT210" s="257" t="s">
        <v>248</v>
      </c>
      <c r="AU210" s="257" t="s">
        <v>89</v>
      </c>
      <c r="AV210" s="13" t="s">
        <v>89</v>
      </c>
      <c r="AW210" s="13" t="s">
        <v>41</v>
      </c>
      <c r="AX210" s="13" t="s">
        <v>80</v>
      </c>
      <c r="AY210" s="257" t="s">
        <v>235</v>
      </c>
    </row>
    <row r="211" s="14" customFormat="1">
      <c r="A211" s="14"/>
      <c r="B211" s="258"/>
      <c r="C211" s="259"/>
      <c r="D211" s="242" t="s">
        <v>248</v>
      </c>
      <c r="E211" s="260" t="s">
        <v>967</v>
      </c>
      <c r="F211" s="261" t="s">
        <v>250</v>
      </c>
      <c r="G211" s="259"/>
      <c r="H211" s="262">
        <v>43.505000000000003</v>
      </c>
      <c r="I211" s="263"/>
      <c r="J211" s="259"/>
      <c r="K211" s="259"/>
      <c r="L211" s="264"/>
      <c r="M211" s="265"/>
      <c r="N211" s="266"/>
      <c r="O211" s="266"/>
      <c r="P211" s="266"/>
      <c r="Q211" s="266"/>
      <c r="R211" s="266"/>
      <c r="S211" s="266"/>
      <c r="T211" s="267"/>
      <c r="U211" s="14"/>
      <c r="V211" s="14"/>
      <c r="W211" s="14"/>
      <c r="X211" s="14"/>
      <c r="Y211" s="14"/>
      <c r="Z211" s="14"/>
      <c r="AA211" s="14"/>
      <c r="AB211" s="14"/>
      <c r="AC211" s="14"/>
      <c r="AD211" s="14"/>
      <c r="AE211" s="14"/>
      <c r="AT211" s="268" t="s">
        <v>248</v>
      </c>
      <c r="AU211" s="268" t="s">
        <v>89</v>
      </c>
      <c r="AV211" s="14" t="s">
        <v>242</v>
      </c>
      <c r="AW211" s="14" t="s">
        <v>41</v>
      </c>
      <c r="AX211" s="14" t="s">
        <v>87</v>
      </c>
      <c r="AY211" s="268" t="s">
        <v>235</v>
      </c>
    </row>
    <row r="212" s="12" customFormat="1" ht="25.92" customHeight="1">
      <c r="A212" s="12"/>
      <c r="B212" s="213"/>
      <c r="C212" s="214"/>
      <c r="D212" s="215" t="s">
        <v>79</v>
      </c>
      <c r="E212" s="216" t="s">
        <v>384</v>
      </c>
      <c r="F212" s="216" t="s">
        <v>385</v>
      </c>
      <c r="G212" s="214"/>
      <c r="H212" s="214"/>
      <c r="I212" s="217"/>
      <c r="J212" s="218">
        <f>BK212</f>
        <v>0</v>
      </c>
      <c r="K212" s="214"/>
      <c r="L212" s="219"/>
      <c r="M212" s="220"/>
      <c r="N212" s="221"/>
      <c r="O212" s="221"/>
      <c r="P212" s="222">
        <f>SUM(P213:P234)</f>
        <v>0</v>
      </c>
      <c r="Q212" s="221"/>
      <c r="R212" s="222">
        <f>SUM(R213:R234)</f>
        <v>0</v>
      </c>
      <c r="S212" s="221"/>
      <c r="T212" s="223">
        <f>SUM(T213:T234)</f>
        <v>0</v>
      </c>
      <c r="U212" s="12"/>
      <c r="V212" s="12"/>
      <c r="W212" s="12"/>
      <c r="X212" s="12"/>
      <c r="Y212" s="12"/>
      <c r="Z212" s="12"/>
      <c r="AA212" s="12"/>
      <c r="AB212" s="12"/>
      <c r="AC212" s="12"/>
      <c r="AD212" s="12"/>
      <c r="AE212" s="12"/>
      <c r="AR212" s="224" t="s">
        <v>242</v>
      </c>
      <c r="AT212" s="225" t="s">
        <v>79</v>
      </c>
      <c r="AU212" s="225" t="s">
        <v>80</v>
      </c>
      <c r="AY212" s="224" t="s">
        <v>235</v>
      </c>
      <c r="BK212" s="226">
        <f>SUM(BK213:BK234)</f>
        <v>0</v>
      </c>
    </row>
    <row r="213" s="2" customFormat="1" ht="21.75" customHeight="1">
      <c r="A213" s="39"/>
      <c r="B213" s="40"/>
      <c r="C213" s="229" t="s">
        <v>394</v>
      </c>
      <c r="D213" s="229" t="s">
        <v>238</v>
      </c>
      <c r="E213" s="230" t="s">
        <v>1076</v>
      </c>
      <c r="F213" s="231" t="s">
        <v>1077</v>
      </c>
      <c r="G213" s="232" t="s">
        <v>182</v>
      </c>
      <c r="H213" s="233">
        <v>43.505000000000003</v>
      </c>
      <c r="I213" s="234"/>
      <c r="J213" s="235">
        <f>ROUND(I213*H213,2)</f>
        <v>0</v>
      </c>
      <c r="K213" s="231" t="s">
        <v>241</v>
      </c>
      <c r="L213" s="45"/>
      <c r="M213" s="236" t="s">
        <v>39</v>
      </c>
      <c r="N213" s="237" t="s">
        <v>53</v>
      </c>
      <c r="O213" s="86"/>
      <c r="P213" s="238">
        <f>O213*H213</f>
        <v>0</v>
      </c>
      <c r="Q213" s="238">
        <v>0</v>
      </c>
      <c r="R213" s="238">
        <f>Q213*H213</f>
        <v>0</v>
      </c>
      <c r="S213" s="238">
        <v>0</v>
      </c>
      <c r="T213" s="239">
        <f>S213*H213</f>
        <v>0</v>
      </c>
      <c r="U213" s="39"/>
      <c r="V213" s="39"/>
      <c r="W213" s="39"/>
      <c r="X213" s="39"/>
      <c r="Y213" s="39"/>
      <c r="Z213" s="39"/>
      <c r="AA213" s="39"/>
      <c r="AB213" s="39"/>
      <c r="AC213" s="39"/>
      <c r="AD213" s="39"/>
      <c r="AE213" s="39"/>
      <c r="AR213" s="240" t="s">
        <v>389</v>
      </c>
      <c r="AT213" s="240" t="s">
        <v>238</v>
      </c>
      <c r="AU213" s="240" t="s">
        <v>87</v>
      </c>
      <c r="AY213" s="17" t="s">
        <v>235</v>
      </c>
      <c r="BE213" s="241">
        <f>IF(N213="základní",J213,0)</f>
        <v>0</v>
      </c>
      <c r="BF213" s="241">
        <f>IF(N213="snížená",J213,0)</f>
        <v>0</v>
      </c>
      <c r="BG213" s="241">
        <f>IF(N213="zákl. přenesená",J213,0)</f>
        <v>0</v>
      </c>
      <c r="BH213" s="241">
        <f>IF(N213="sníž. přenesená",J213,0)</f>
        <v>0</v>
      </c>
      <c r="BI213" s="241">
        <f>IF(N213="nulová",J213,0)</f>
        <v>0</v>
      </c>
      <c r="BJ213" s="17" t="s">
        <v>242</v>
      </c>
      <c r="BK213" s="241">
        <f>ROUND(I213*H213,2)</f>
        <v>0</v>
      </c>
      <c r="BL213" s="17" t="s">
        <v>389</v>
      </c>
      <c r="BM213" s="240" t="s">
        <v>1078</v>
      </c>
    </row>
    <row r="214" s="2" customFormat="1">
      <c r="A214" s="39"/>
      <c r="B214" s="40"/>
      <c r="C214" s="41"/>
      <c r="D214" s="242" t="s">
        <v>244</v>
      </c>
      <c r="E214" s="41"/>
      <c r="F214" s="243" t="s">
        <v>1079</v>
      </c>
      <c r="G214" s="41"/>
      <c r="H214" s="41"/>
      <c r="I214" s="149"/>
      <c r="J214" s="41"/>
      <c r="K214" s="41"/>
      <c r="L214" s="45"/>
      <c r="M214" s="244"/>
      <c r="N214" s="245"/>
      <c r="O214" s="86"/>
      <c r="P214" s="86"/>
      <c r="Q214" s="86"/>
      <c r="R214" s="86"/>
      <c r="S214" s="86"/>
      <c r="T214" s="87"/>
      <c r="U214" s="39"/>
      <c r="V214" s="39"/>
      <c r="W214" s="39"/>
      <c r="X214" s="39"/>
      <c r="Y214" s="39"/>
      <c r="Z214" s="39"/>
      <c r="AA214" s="39"/>
      <c r="AB214" s="39"/>
      <c r="AC214" s="39"/>
      <c r="AD214" s="39"/>
      <c r="AE214" s="39"/>
      <c r="AT214" s="17" t="s">
        <v>244</v>
      </c>
      <c r="AU214" s="17" t="s">
        <v>87</v>
      </c>
    </row>
    <row r="215" s="2" customFormat="1">
      <c r="A215" s="39"/>
      <c r="B215" s="40"/>
      <c r="C215" s="41"/>
      <c r="D215" s="242" t="s">
        <v>246</v>
      </c>
      <c r="E215" s="41"/>
      <c r="F215" s="246" t="s">
        <v>412</v>
      </c>
      <c r="G215" s="41"/>
      <c r="H215" s="41"/>
      <c r="I215" s="149"/>
      <c r="J215" s="41"/>
      <c r="K215" s="41"/>
      <c r="L215" s="45"/>
      <c r="M215" s="244"/>
      <c r="N215" s="245"/>
      <c r="O215" s="86"/>
      <c r="P215" s="86"/>
      <c r="Q215" s="86"/>
      <c r="R215" s="86"/>
      <c r="S215" s="86"/>
      <c r="T215" s="87"/>
      <c r="U215" s="39"/>
      <c r="V215" s="39"/>
      <c r="W215" s="39"/>
      <c r="X215" s="39"/>
      <c r="Y215" s="39"/>
      <c r="Z215" s="39"/>
      <c r="AA215" s="39"/>
      <c r="AB215" s="39"/>
      <c r="AC215" s="39"/>
      <c r="AD215" s="39"/>
      <c r="AE215" s="39"/>
      <c r="AT215" s="17" t="s">
        <v>246</v>
      </c>
      <c r="AU215" s="17" t="s">
        <v>87</v>
      </c>
    </row>
    <row r="216" s="13" customFormat="1">
      <c r="A216" s="13"/>
      <c r="B216" s="247"/>
      <c r="C216" s="248"/>
      <c r="D216" s="242" t="s">
        <v>248</v>
      </c>
      <c r="E216" s="249" t="s">
        <v>39</v>
      </c>
      <c r="F216" s="250" t="s">
        <v>967</v>
      </c>
      <c r="G216" s="248"/>
      <c r="H216" s="251">
        <v>43.505000000000003</v>
      </c>
      <c r="I216" s="252"/>
      <c r="J216" s="248"/>
      <c r="K216" s="248"/>
      <c r="L216" s="253"/>
      <c r="M216" s="254"/>
      <c r="N216" s="255"/>
      <c r="O216" s="255"/>
      <c r="P216" s="255"/>
      <c r="Q216" s="255"/>
      <c r="R216" s="255"/>
      <c r="S216" s="255"/>
      <c r="T216" s="256"/>
      <c r="U216" s="13"/>
      <c r="V216" s="13"/>
      <c r="W216" s="13"/>
      <c r="X216" s="13"/>
      <c r="Y216" s="13"/>
      <c r="Z216" s="13"/>
      <c r="AA216" s="13"/>
      <c r="AB216" s="13"/>
      <c r="AC216" s="13"/>
      <c r="AD216" s="13"/>
      <c r="AE216" s="13"/>
      <c r="AT216" s="257" t="s">
        <v>248</v>
      </c>
      <c r="AU216" s="257" t="s">
        <v>87</v>
      </c>
      <c r="AV216" s="13" t="s">
        <v>89</v>
      </c>
      <c r="AW216" s="13" t="s">
        <v>41</v>
      </c>
      <c r="AX216" s="13" t="s">
        <v>80</v>
      </c>
      <c r="AY216" s="257" t="s">
        <v>235</v>
      </c>
    </row>
    <row r="217" s="14" customFormat="1">
      <c r="A217" s="14"/>
      <c r="B217" s="258"/>
      <c r="C217" s="259"/>
      <c r="D217" s="242" t="s">
        <v>248</v>
      </c>
      <c r="E217" s="260" t="s">
        <v>39</v>
      </c>
      <c r="F217" s="261" t="s">
        <v>250</v>
      </c>
      <c r="G217" s="259"/>
      <c r="H217" s="262">
        <v>43.505000000000003</v>
      </c>
      <c r="I217" s="263"/>
      <c r="J217" s="259"/>
      <c r="K217" s="259"/>
      <c r="L217" s="264"/>
      <c r="M217" s="265"/>
      <c r="N217" s="266"/>
      <c r="O217" s="266"/>
      <c r="P217" s="266"/>
      <c r="Q217" s="266"/>
      <c r="R217" s="266"/>
      <c r="S217" s="266"/>
      <c r="T217" s="267"/>
      <c r="U217" s="14"/>
      <c r="V217" s="14"/>
      <c r="W217" s="14"/>
      <c r="X217" s="14"/>
      <c r="Y217" s="14"/>
      <c r="Z217" s="14"/>
      <c r="AA217" s="14"/>
      <c r="AB217" s="14"/>
      <c r="AC217" s="14"/>
      <c r="AD217" s="14"/>
      <c r="AE217" s="14"/>
      <c r="AT217" s="268" t="s">
        <v>248</v>
      </c>
      <c r="AU217" s="268" t="s">
        <v>87</v>
      </c>
      <c r="AV217" s="14" t="s">
        <v>242</v>
      </c>
      <c r="AW217" s="14" t="s">
        <v>41</v>
      </c>
      <c r="AX217" s="14" t="s">
        <v>87</v>
      </c>
      <c r="AY217" s="268" t="s">
        <v>235</v>
      </c>
    </row>
    <row r="218" s="2" customFormat="1" ht="33" customHeight="1">
      <c r="A218" s="39"/>
      <c r="B218" s="40"/>
      <c r="C218" s="229" t="s">
        <v>400</v>
      </c>
      <c r="D218" s="229" t="s">
        <v>238</v>
      </c>
      <c r="E218" s="230" t="s">
        <v>387</v>
      </c>
      <c r="F218" s="231" t="s">
        <v>388</v>
      </c>
      <c r="G218" s="232" t="s">
        <v>182</v>
      </c>
      <c r="H218" s="233">
        <v>70.087999999999994</v>
      </c>
      <c r="I218" s="234"/>
      <c r="J218" s="235">
        <f>ROUND(I218*H218,2)</f>
        <v>0</v>
      </c>
      <c r="K218" s="231" t="s">
        <v>241</v>
      </c>
      <c r="L218" s="45"/>
      <c r="M218" s="236" t="s">
        <v>39</v>
      </c>
      <c r="N218" s="237" t="s">
        <v>53</v>
      </c>
      <c r="O218" s="86"/>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389</v>
      </c>
      <c r="AT218" s="240" t="s">
        <v>238</v>
      </c>
      <c r="AU218" s="240" t="s">
        <v>87</v>
      </c>
      <c r="AY218" s="17" t="s">
        <v>235</v>
      </c>
      <c r="BE218" s="241">
        <f>IF(N218="základní",J218,0)</f>
        <v>0</v>
      </c>
      <c r="BF218" s="241">
        <f>IF(N218="snížená",J218,0)</f>
        <v>0</v>
      </c>
      <c r="BG218" s="241">
        <f>IF(N218="zákl. přenesená",J218,0)</f>
        <v>0</v>
      </c>
      <c r="BH218" s="241">
        <f>IF(N218="sníž. přenesená",J218,0)</f>
        <v>0</v>
      </c>
      <c r="BI218" s="241">
        <f>IF(N218="nulová",J218,0)</f>
        <v>0</v>
      </c>
      <c r="BJ218" s="17" t="s">
        <v>242</v>
      </c>
      <c r="BK218" s="241">
        <f>ROUND(I218*H218,2)</f>
        <v>0</v>
      </c>
      <c r="BL218" s="17" t="s">
        <v>389</v>
      </c>
      <c r="BM218" s="240" t="s">
        <v>1080</v>
      </c>
    </row>
    <row r="219" s="2" customFormat="1">
      <c r="A219" s="39"/>
      <c r="B219" s="40"/>
      <c r="C219" s="41"/>
      <c r="D219" s="242" t="s">
        <v>244</v>
      </c>
      <c r="E219" s="41"/>
      <c r="F219" s="243" t="s">
        <v>391</v>
      </c>
      <c r="G219" s="41"/>
      <c r="H219" s="41"/>
      <c r="I219" s="149"/>
      <c r="J219" s="41"/>
      <c r="K219" s="41"/>
      <c r="L219" s="45"/>
      <c r="M219" s="244"/>
      <c r="N219" s="245"/>
      <c r="O219" s="86"/>
      <c r="P219" s="86"/>
      <c r="Q219" s="86"/>
      <c r="R219" s="86"/>
      <c r="S219" s="86"/>
      <c r="T219" s="87"/>
      <c r="U219" s="39"/>
      <c r="V219" s="39"/>
      <c r="W219" s="39"/>
      <c r="X219" s="39"/>
      <c r="Y219" s="39"/>
      <c r="Z219" s="39"/>
      <c r="AA219" s="39"/>
      <c r="AB219" s="39"/>
      <c r="AC219" s="39"/>
      <c r="AD219" s="39"/>
      <c r="AE219" s="39"/>
      <c r="AT219" s="17" t="s">
        <v>244</v>
      </c>
      <c r="AU219" s="17" t="s">
        <v>87</v>
      </c>
    </row>
    <row r="220" s="2" customFormat="1">
      <c r="A220" s="39"/>
      <c r="B220" s="40"/>
      <c r="C220" s="41"/>
      <c r="D220" s="242" t="s">
        <v>246</v>
      </c>
      <c r="E220" s="41"/>
      <c r="F220" s="246" t="s">
        <v>412</v>
      </c>
      <c r="G220" s="41"/>
      <c r="H220" s="41"/>
      <c r="I220" s="149"/>
      <c r="J220" s="41"/>
      <c r="K220" s="41"/>
      <c r="L220" s="45"/>
      <c r="M220" s="244"/>
      <c r="N220" s="245"/>
      <c r="O220" s="86"/>
      <c r="P220" s="86"/>
      <c r="Q220" s="86"/>
      <c r="R220" s="86"/>
      <c r="S220" s="86"/>
      <c r="T220" s="87"/>
      <c r="U220" s="39"/>
      <c r="V220" s="39"/>
      <c r="W220" s="39"/>
      <c r="X220" s="39"/>
      <c r="Y220" s="39"/>
      <c r="Z220" s="39"/>
      <c r="AA220" s="39"/>
      <c r="AB220" s="39"/>
      <c r="AC220" s="39"/>
      <c r="AD220" s="39"/>
      <c r="AE220" s="39"/>
      <c r="AT220" s="17" t="s">
        <v>246</v>
      </c>
      <c r="AU220" s="17" t="s">
        <v>87</v>
      </c>
    </row>
    <row r="221" s="13" customFormat="1">
      <c r="A221" s="13"/>
      <c r="B221" s="247"/>
      <c r="C221" s="248"/>
      <c r="D221" s="242" t="s">
        <v>248</v>
      </c>
      <c r="E221" s="249" t="s">
        <v>39</v>
      </c>
      <c r="F221" s="250" t="s">
        <v>1081</v>
      </c>
      <c r="G221" s="248"/>
      <c r="H221" s="251">
        <v>14.82</v>
      </c>
      <c r="I221" s="252"/>
      <c r="J221" s="248"/>
      <c r="K221" s="248"/>
      <c r="L221" s="253"/>
      <c r="M221" s="254"/>
      <c r="N221" s="255"/>
      <c r="O221" s="255"/>
      <c r="P221" s="255"/>
      <c r="Q221" s="255"/>
      <c r="R221" s="255"/>
      <c r="S221" s="255"/>
      <c r="T221" s="256"/>
      <c r="U221" s="13"/>
      <c r="V221" s="13"/>
      <c r="W221" s="13"/>
      <c r="X221" s="13"/>
      <c r="Y221" s="13"/>
      <c r="Z221" s="13"/>
      <c r="AA221" s="13"/>
      <c r="AB221" s="13"/>
      <c r="AC221" s="13"/>
      <c r="AD221" s="13"/>
      <c r="AE221" s="13"/>
      <c r="AT221" s="257" t="s">
        <v>248</v>
      </c>
      <c r="AU221" s="257" t="s">
        <v>87</v>
      </c>
      <c r="AV221" s="13" t="s">
        <v>89</v>
      </c>
      <c r="AW221" s="13" t="s">
        <v>41</v>
      </c>
      <c r="AX221" s="13" t="s">
        <v>80</v>
      </c>
      <c r="AY221" s="257" t="s">
        <v>235</v>
      </c>
    </row>
    <row r="222" s="13" customFormat="1">
      <c r="A222" s="13"/>
      <c r="B222" s="247"/>
      <c r="C222" s="248"/>
      <c r="D222" s="242" t="s">
        <v>248</v>
      </c>
      <c r="E222" s="249" t="s">
        <v>39</v>
      </c>
      <c r="F222" s="250" t="s">
        <v>1082</v>
      </c>
      <c r="G222" s="248"/>
      <c r="H222" s="251">
        <v>13.779999999999999</v>
      </c>
      <c r="I222" s="252"/>
      <c r="J222" s="248"/>
      <c r="K222" s="248"/>
      <c r="L222" s="253"/>
      <c r="M222" s="254"/>
      <c r="N222" s="255"/>
      <c r="O222" s="255"/>
      <c r="P222" s="255"/>
      <c r="Q222" s="255"/>
      <c r="R222" s="255"/>
      <c r="S222" s="255"/>
      <c r="T222" s="256"/>
      <c r="U222" s="13"/>
      <c r="V222" s="13"/>
      <c r="W222" s="13"/>
      <c r="X222" s="13"/>
      <c r="Y222" s="13"/>
      <c r="Z222" s="13"/>
      <c r="AA222" s="13"/>
      <c r="AB222" s="13"/>
      <c r="AC222" s="13"/>
      <c r="AD222" s="13"/>
      <c r="AE222" s="13"/>
      <c r="AT222" s="257" t="s">
        <v>248</v>
      </c>
      <c r="AU222" s="257" t="s">
        <v>87</v>
      </c>
      <c r="AV222" s="13" t="s">
        <v>89</v>
      </c>
      <c r="AW222" s="13" t="s">
        <v>41</v>
      </c>
      <c r="AX222" s="13" t="s">
        <v>80</v>
      </c>
      <c r="AY222" s="257" t="s">
        <v>235</v>
      </c>
    </row>
    <row r="223" s="13" customFormat="1">
      <c r="A223" s="13"/>
      <c r="B223" s="247"/>
      <c r="C223" s="248"/>
      <c r="D223" s="242" t="s">
        <v>248</v>
      </c>
      <c r="E223" s="249" t="s">
        <v>39</v>
      </c>
      <c r="F223" s="250" t="s">
        <v>1083</v>
      </c>
      <c r="G223" s="248"/>
      <c r="H223" s="251">
        <v>41.488</v>
      </c>
      <c r="I223" s="252"/>
      <c r="J223" s="248"/>
      <c r="K223" s="248"/>
      <c r="L223" s="253"/>
      <c r="M223" s="254"/>
      <c r="N223" s="255"/>
      <c r="O223" s="255"/>
      <c r="P223" s="255"/>
      <c r="Q223" s="255"/>
      <c r="R223" s="255"/>
      <c r="S223" s="255"/>
      <c r="T223" s="256"/>
      <c r="U223" s="13"/>
      <c r="V223" s="13"/>
      <c r="W223" s="13"/>
      <c r="X223" s="13"/>
      <c r="Y223" s="13"/>
      <c r="Z223" s="13"/>
      <c r="AA223" s="13"/>
      <c r="AB223" s="13"/>
      <c r="AC223" s="13"/>
      <c r="AD223" s="13"/>
      <c r="AE223" s="13"/>
      <c r="AT223" s="257" t="s">
        <v>248</v>
      </c>
      <c r="AU223" s="257" t="s">
        <v>87</v>
      </c>
      <c r="AV223" s="13" t="s">
        <v>89</v>
      </c>
      <c r="AW223" s="13" t="s">
        <v>41</v>
      </c>
      <c r="AX223" s="13" t="s">
        <v>80</v>
      </c>
      <c r="AY223" s="257" t="s">
        <v>235</v>
      </c>
    </row>
    <row r="224" s="14" customFormat="1">
      <c r="A224" s="14"/>
      <c r="B224" s="258"/>
      <c r="C224" s="259"/>
      <c r="D224" s="242" t="s">
        <v>248</v>
      </c>
      <c r="E224" s="260" t="s">
        <v>39</v>
      </c>
      <c r="F224" s="261" t="s">
        <v>250</v>
      </c>
      <c r="G224" s="259"/>
      <c r="H224" s="262">
        <v>70.087999999999994</v>
      </c>
      <c r="I224" s="263"/>
      <c r="J224" s="259"/>
      <c r="K224" s="259"/>
      <c r="L224" s="264"/>
      <c r="M224" s="265"/>
      <c r="N224" s="266"/>
      <c r="O224" s="266"/>
      <c r="P224" s="266"/>
      <c r="Q224" s="266"/>
      <c r="R224" s="266"/>
      <c r="S224" s="266"/>
      <c r="T224" s="267"/>
      <c r="U224" s="14"/>
      <c r="V224" s="14"/>
      <c r="W224" s="14"/>
      <c r="X224" s="14"/>
      <c r="Y224" s="14"/>
      <c r="Z224" s="14"/>
      <c r="AA224" s="14"/>
      <c r="AB224" s="14"/>
      <c r="AC224" s="14"/>
      <c r="AD224" s="14"/>
      <c r="AE224" s="14"/>
      <c r="AT224" s="268" t="s">
        <v>248</v>
      </c>
      <c r="AU224" s="268" t="s">
        <v>87</v>
      </c>
      <c r="AV224" s="14" t="s">
        <v>242</v>
      </c>
      <c r="AW224" s="14" t="s">
        <v>41</v>
      </c>
      <c r="AX224" s="14" t="s">
        <v>87</v>
      </c>
      <c r="AY224" s="268" t="s">
        <v>235</v>
      </c>
    </row>
    <row r="225" s="2" customFormat="1" ht="21.75" customHeight="1">
      <c r="A225" s="39"/>
      <c r="B225" s="40"/>
      <c r="C225" s="229" t="s">
        <v>407</v>
      </c>
      <c r="D225" s="229" t="s">
        <v>238</v>
      </c>
      <c r="E225" s="230" t="s">
        <v>625</v>
      </c>
      <c r="F225" s="231" t="s">
        <v>626</v>
      </c>
      <c r="G225" s="232" t="s">
        <v>182</v>
      </c>
      <c r="H225" s="233">
        <v>43.505000000000003</v>
      </c>
      <c r="I225" s="234"/>
      <c r="J225" s="235">
        <f>ROUND(I225*H225,2)</f>
        <v>0</v>
      </c>
      <c r="K225" s="231" t="s">
        <v>241</v>
      </c>
      <c r="L225" s="45"/>
      <c r="M225" s="236" t="s">
        <v>39</v>
      </c>
      <c r="N225" s="237" t="s">
        <v>53</v>
      </c>
      <c r="O225" s="86"/>
      <c r="P225" s="238">
        <f>O225*H225</f>
        <v>0</v>
      </c>
      <c r="Q225" s="238">
        <v>0</v>
      </c>
      <c r="R225" s="238">
        <f>Q225*H225</f>
        <v>0</v>
      </c>
      <c r="S225" s="238">
        <v>0</v>
      </c>
      <c r="T225" s="239">
        <f>S225*H225</f>
        <v>0</v>
      </c>
      <c r="U225" s="39"/>
      <c r="V225" s="39"/>
      <c r="W225" s="39"/>
      <c r="X225" s="39"/>
      <c r="Y225" s="39"/>
      <c r="Z225" s="39"/>
      <c r="AA225" s="39"/>
      <c r="AB225" s="39"/>
      <c r="AC225" s="39"/>
      <c r="AD225" s="39"/>
      <c r="AE225" s="39"/>
      <c r="AR225" s="240" t="s">
        <v>389</v>
      </c>
      <c r="AT225" s="240" t="s">
        <v>238</v>
      </c>
      <c r="AU225" s="240" t="s">
        <v>87</v>
      </c>
      <c r="AY225" s="17" t="s">
        <v>235</v>
      </c>
      <c r="BE225" s="241">
        <f>IF(N225="základní",J225,0)</f>
        <v>0</v>
      </c>
      <c r="BF225" s="241">
        <f>IF(N225="snížená",J225,0)</f>
        <v>0</v>
      </c>
      <c r="BG225" s="241">
        <f>IF(N225="zákl. přenesená",J225,0)</f>
        <v>0</v>
      </c>
      <c r="BH225" s="241">
        <f>IF(N225="sníž. přenesená",J225,0)</f>
        <v>0</v>
      </c>
      <c r="BI225" s="241">
        <f>IF(N225="nulová",J225,0)</f>
        <v>0</v>
      </c>
      <c r="BJ225" s="17" t="s">
        <v>242</v>
      </c>
      <c r="BK225" s="241">
        <f>ROUND(I225*H225,2)</f>
        <v>0</v>
      </c>
      <c r="BL225" s="17" t="s">
        <v>389</v>
      </c>
      <c r="BM225" s="240" t="s">
        <v>1084</v>
      </c>
    </row>
    <row r="226" s="2" customFormat="1">
      <c r="A226" s="39"/>
      <c r="B226" s="40"/>
      <c r="C226" s="41"/>
      <c r="D226" s="242" t="s">
        <v>244</v>
      </c>
      <c r="E226" s="41"/>
      <c r="F226" s="243" t="s">
        <v>628</v>
      </c>
      <c r="G226" s="41"/>
      <c r="H226" s="41"/>
      <c r="I226" s="149"/>
      <c r="J226" s="41"/>
      <c r="K226" s="41"/>
      <c r="L226" s="45"/>
      <c r="M226" s="244"/>
      <c r="N226" s="245"/>
      <c r="O226" s="86"/>
      <c r="P226" s="86"/>
      <c r="Q226" s="86"/>
      <c r="R226" s="86"/>
      <c r="S226" s="86"/>
      <c r="T226" s="87"/>
      <c r="U226" s="39"/>
      <c r="V226" s="39"/>
      <c r="W226" s="39"/>
      <c r="X226" s="39"/>
      <c r="Y226" s="39"/>
      <c r="Z226" s="39"/>
      <c r="AA226" s="39"/>
      <c r="AB226" s="39"/>
      <c r="AC226" s="39"/>
      <c r="AD226" s="39"/>
      <c r="AE226" s="39"/>
      <c r="AT226" s="17" t="s">
        <v>244</v>
      </c>
      <c r="AU226" s="17" t="s">
        <v>87</v>
      </c>
    </row>
    <row r="227" s="2" customFormat="1">
      <c r="A227" s="39"/>
      <c r="B227" s="40"/>
      <c r="C227" s="41"/>
      <c r="D227" s="242" t="s">
        <v>246</v>
      </c>
      <c r="E227" s="41"/>
      <c r="F227" s="246" t="s">
        <v>539</v>
      </c>
      <c r="G227" s="41"/>
      <c r="H227" s="41"/>
      <c r="I227" s="149"/>
      <c r="J227" s="41"/>
      <c r="K227" s="41"/>
      <c r="L227" s="45"/>
      <c r="M227" s="244"/>
      <c r="N227" s="245"/>
      <c r="O227" s="86"/>
      <c r="P227" s="86"/>
      <c r="Q227" s="86"/>
      <c r="R227" s="86"/>
      <c r="S227" s="86"/>
      <c r="T227" s="87"/>
      <c r="U227" s="39"/>
      <c r="V227" s="39"/>
      <c r="W227" s="39"/>
      <c r="X227" s="39"/>
      <c r="Y227" s="39"/>
      <c r="Z227" s="39"/>
      <c r="AA227" s="39"/>
      <c r="AB227" s="39"/>
      <c r="AC227" s="39"/>
      <c r="AD227" s="39"/>
      <c r="AE227" s="39"/>
      <c r="AT227" s="17" t="s">
        <v>246</v>
      </c>
      <c r="AU227" s="17" t="s">
        <v>87</v>
      </c>
    </row>
    <row r="228" s="13" customFormat="1">
      <c r="A228" s="13"/>
      <c r="B228" s="247"/>
      <c r="C228" s="248"/>
      <c r="D228" s="242" t="s">
        <v>248</v>
      </c>
      <c r="E228" s="249" t="s">
        <v>39</v>
      </c>
      <c r="F228" s="250" t="s">
        <v>967</v>
      </c>
      <c r="G228" s="248"/>
      <c r="H228" s="251">
        <v>43.505000000000003</v>
      </c>
      <c r="I228" s="252"/>
      <c r="J228" s="248"/>
      <c r="K228" s="248"/>
      <c r="L228" s="253"/>
      <c r="M228" s="254"/>
      <c r="N228" s="255"/>
      <c r="O228" s="255"/>
      <c r="P228" s="255"/>
      <c r="Q228" s="255"/>
      <c r="R228" s="255"/>
      <c r="S228" s="255"/>
      <c r="T228" s="256"/>
      <c r="U228" s="13"/>
      <c r="V228" s="13"/>
      <c r="W228" s="13"/>
      <c r="X228" s="13"/>
      <c r="Y228" s="13"/>
      <c r="Z228" s="13"/>
      <c r="AA228" s="13"/>
      <c r="AB228" s="13"/>
      <c r="AC228" s="13"/>
      <c r="AD228" s="13"/>
      <c r="AE228" s="13"/>
      <c r="AT228" s="257" t="s">
        <v>248</v>
      </c>
      <c r="AU228" s="257" t="s">
        <v>87</v>
      </c>
      <c r="AV228" s="13" t="s">
        <v>89</v>
      </c>
      <c r="AW228" s="13" t="s">
        <v>41</v>
      </c>
      <c r="AX228" s="13" t="s">
        <v>80</v>
      </c>
      <c r="AY228" s="257" t="s">
        <v>235</v>
      </c>
    </row>
    <row r="229" s="14" customFormat="1">
      <c r="A229" s="14"/>
      <c r="B229" s="258"/>
      <c r="C229" s="259"/>
      <c r="D229" s="242" t="s">
        <v>248</v>
      </c>
      <c r="E229" s="260" t="s">
        <v>39</v>
      </c>
      <c r="F229" s="261" t="s">
        <v>250</v>
      </c>
      <c r="G229" s="259"/>
      <c r="H229" s="262">
        <v>43.505000000000003</v>
      </c>
      <c r="I229" s="263"/>
      <c r="J229" s="259"/>
      <c r="K229" s="259"/>
      <c r="L229" s="264"/>
      <c r="M229" s="265"/>
      <c r="N229" s="266"/>
      <c r="O229" s="266"/>
      <c r="P229" s="266"/>
      <c r="Q229" s="266"/>
      <c r="R229" s="266"/>
      <c r="S229" s="266"/>
      <c r="T229" s="267"/>
      <c r="U229" s="14"/>
      <c r="V229" s="14"/>
      <c r="W229" s="14"/>
      <c r="X229" s="14"/>
      <c r="Y229" s="14"/>
      <c r="Z229" s="14"/>
      <c r="AA229" s="14"/>
      <c r="AB229" s="14"/>
      <c r="AC229" s="14"/>
      <c r="AD229" s="14"/>
      <c r="AE229" s="14"/>
      <c r="AT229" s="268" t="s">
        <v>248</v>
      </c>
      <c r="AU229" s="268" t="s">
        <v>87</v>
      </c>
      <c r="AV229" s="14" t="s">
        <v>242</v>
      </c>
      <c r="AW229" s="14" t="s">
        <v>41</v>
      </c>
      <c r="AX229" s="14" t="s">
        <v>87</v>
      </c>
      <c r="AY229" s="268" t="s">
        <v>235</v>
      </c>
    </row>
    <row r="230" s="2" customFormat="1" ht="21.75" customHeight="1">
      <c r="A230" s="39"/>
      <c r="B230" s="40"/>
      <c r="C230" s="229" t="s">
        <v>415</v>
      </c>
      <c r="D230" s="229" t="s">
        <v>238</v>
      </c>
      <c r="E230" s="230" t="s">
        <v>630</v>
      </c>
      <c r="F230" s="231" t="s">
        <v>631</v>
      </c>
      <c r="G230" s="232" t="s">
        <v>182</v>
      </c>
      <c r="H230" s="233">
        <v>43.505000000000003</v>
      </c>
      <c r="I230" s="234"/>
      <c r="J230" s="235">
        <f>ROUND(I230*H230,2)</f>
        <v>0</v>
      </c>
      <c r="K230" s="231" t="s">
        <v>241</v>
      </c>
      <c r="L230" s="45"/>
      <c r="M230" s="236" t="s">
        <v>39</v>
      </c>
      <c r="N230" s="237" t="s">
        <v>53</v>
      </c>
      <c r="O230" s="86"/>
      <c r="P230" s="238">
        <f>O230*H230</f>
        <v>0</v>
      </c>
      <c r="Q230" s="238">
        <v>0</v>
      </c>
      <c r="R230" s="238">
        <f>Q230*H230</f>
        <v>0</v>
      </c>
      <c r="S230" s="238">
        <v>0</v>
      </c>
      <c r="T230" s="239">
        <f>S230*H230</f>
        <v>0</v>
      </c>
      <c r="U230" s="39"/>
      <c r="V230" s="39"/>
      <c r="W230" s="39"/>
      <c r="X230" s="39"/>
      <c r="Y230" s="39"/>
      <c r="Z230" s="39"/>
      <c r="AA230" s="39"/>
      <c r="AB230" s="39"/>
      <c r="AC230" s="39"/>
      <c r="AD230" s="39"/>
      <c r="AE230" s="39"/>
      <c r="AR230" s="240" t="s">
        <v>389</v>
      </c>
      <c r="AT230" s="240" t="s">
        <v>238</v>
      </c>
      <c r="AU230" s="240" t="s">
        <v>87</v>
      </c>
      <c r="AY230" s="17" t="s">
        <v>235</v>
      </c>
      <c r="BE230" s="241">
        <f>IF(N230="základní",J230,0)</f>
        <v>0</v>
      </c>
      <c r="BF230" s="241">
        <f>IF(N230="snížená",J230,0)</f>
        <v>0</v>
      </c>
      <c r="BG230" s="241">
        <f>IF(N230="zákl. přenesená",J230,0)</f>
        <v>0</v>
      </c>
      <c r="BH230" s="241">
        <f>IF(N230="sníž. přenesená",J230,0)</f>
        <v>0</v>
      </c>
      <c r="BI230" s="241">
        <f>IF(N230="nulová",J230,0)</f>
        <v>0</v>
      </c>
      <c r="BJ230" s="17" t="s">
        <v>242</v>
      </c>
      <c r="BK230" s="241">
        <f>ROUND(I230*H230,2)</f>
        <v>0</v>
      </c>
      <c r="BL230" s="17" t="s">
        <v>389</v>
      </c>
      <c r="BM230" s="240" t="s">
        <v>1085</v>
      </c>
    </row>
    <row r="231" s="2" customFormat="1">
      <c r="A231" s="39"/>
      <c r="B231" s="40"/>
      <c r="C231" s="41"/>
      <c r="D231" s="242" t="s">
        <v>244</v>
      </c>
      <c r="E231" s="41"/>
      <c r="F231" s="243" t="s">
        <v>633</v>
      </c>
      <c r="G231" s="41"/>
      <c r="H231" s="41"/>
      <c r="I231" s="149"/>
      <c r="J231" s="41"/>
      <c r="K231" s="41"/>
      <c r="L231" s="45"/>
      <c r="M231" s="244"/>
      <c r="N231" s="245"/>
      <c r="O231" s="86"/>
      <c r="P231" s="86"/>
      <c r="Q231" s="86"/>
      <c r="R231" s="86"/>
      <c r="S231" s="86"/>
      <c r="T231" s="87"/>
      <c r="U231" s="39"/>
      <c r="V231" s="39"/>
      <c r="W231" s="39"/>
      <c r="X231" s="39"/>
      <c r="Y231" s="39"/>
      <c r="Z231" s="39"/>
      <c r="AA231" s="39"/>
      <c r="AB231" s="39"/>
      <c r="AC231" s="39"/>
      <c r="AD231" s="39"/>
      <c r="AE231" s="39"/>
      <c r="AT231" s="17" t="s">
        <v>244</v>
      </c>
      <c r="AU231" s="17" t="s">
        <v>87</v>
      </c>
    </row>
    <row r="232" s="2" customFormat="1">
      <c r="A232" s="39"/>
      <c r="B232" s="40"/>
      <c r="C232" s="41"/>
      <c r="D232" s="242" t="s">
        <v>246</v>
      </c>
      <c r="E232" s="41"/>
      <c r="F232" s="246" t="s">
        <v>634</v>
      </c>
      <c r="G232" s="41"/>
      <c r="H232" s="41"/>
      <c r="I232" s="149"/>
      <c r="J232" s="41"/>
      <c r="K232" s="41"/>
      <c r="L232" s="45"/>
      <c r="M232" s="244"/>
      <c r="N232" s="245"/>
      <c r="O232" s="86"/>
      <c r="P232" s="86"/>
      <c r="Q232" s="86"/>
      <c r="R232" s="86"/>
      <c r="S232" s="86"/>
      <c r="T232" s="87"/>
      <c r="U232" s="39"/>
      <c r="V232" s="39"/>
      <c r="W232" s="39"/>
      <c r="X232" s="39"/>
      <c r="Y232" s="39"/>
      <c r="Z232" s="39"/>
      <c r="AA232" s="39"/>
      <c r="AB232" s="39"/>
      <c r="AC232" s="39"/>
      <c r="AD232" s="39"/>
      <c r="AE232" s="39"/>
      <c r="AT232" s="17" t="s">
        <v>246</v>
      </c>
      <c r="AU232" s="17" t="s">
        <v>87</v>
      </c>
    </row>
    <row r="233" s="13" customFormat="1">
      <c r="A233" s="13"/>
      <c r="B233" s="247"/>
      <c r="C233" s="248"/>
      <c r="D233" s="242" t="s">
        <v>248</v>
      </c>
      <c r="E233" s="249" t="s">
        <v>39</v>
      </c>
      <c r="F233" s="250" t="s">
        <v>967</v>
      </c>
      <c r="G233" s="248"/>
      <c r="H233" s="251">
        <v>43.505000000000003</v>
      </c>
      <c r="I233" s="252"/>
      <c r="J233" s="248"/>
      <c r="K233" s="248"/>
      <c r="L233" s="253"/>
      <c r="M233" s="254"/>
      <c r="N233" s="255"/>
      <c r="O233" s="255"/>
      <c r="P233" s="255"/>
      <c r="Q233" s="255"/>
      <c r="R233" s="255"/>
      <c r="S233" s="255"/>
      <c r="T233" s="256"/>
      <c r="U233" s="13"/>
      <c r="V233" s="13"/>
      <c r="W233" s="13"/>
      <c r="X233" s="13"/>
      <c r="Y233" s="13"/>
      <c r="Z233" s="13"/>
      <c r="AA233" s="13"/>
      <c r="AB233" s="13"/>
      <c r="AC233" s="13"/>
      <c r="AD233" s="13"/>
      <c r="AE233" s="13"/>
      <c r="AT233" s="257" t="s">
        <v>248</v>
      </c>
      <c r="AU233" s="257" t="s">
        <v>87</v>
      </c>
      <c r="AV233" s="13" t="s">
        <v>89</v>
      </c>
      <c r="AW233" s="13" t="s">
        <v>41</v>
      </c>
      <c r="AX233" s="13" t="s">
        <v>80</v>
      </c>
      <c r="AY233" s="257" t="s">
        <v>235</v>
      </c>
    </row>
    <row r="234" s="14" customFormat="1">
      <c r="A234" s="14"/>
      <c r="B234" s="258"/>
      <c r="C234" s="259"/>
      <c r="D234" s="242" t="s">
        <v>248</v>
      </c>
      <c r="E234" s="260" t="s">
        <v>39</v>
      </c>
      <c r="F234" s="261" t="s">
        <v>250</v>
      </c>
      <c r="G234" s="259"/>
      <c r="H234" s="262">
        <v>43.505000000000003</v>
      </c>
      <c r="I234" s="263"/>
      <c r="J234" s="259"/>
      <c r="K234" s="259"/>
      <c r="L234" s="264"/>
      <c r="M234" s="265"/>
      <c r="N234" s="266"/>
      <c r="O234" s="266"/>
      <c r="P234" s="266"/>
      <c r="Q234" s="266"/>
      <c r="R234" s="266"/>
      <c r="S234" s="266"/>
      <c r="T234" s="267"/>
      <c r="U234" s="14"/>
      <c r="V234" s="14"/>
      <c r="W234" s="14"/>
      <c r="X234" s="14"/>
      <c r="Y234" s="14"/>
      <c r="Z234" s="14"/>
      <c r="AA234" s="14"/>
      <c r="AB234" s="14"/>
      <c r="AC234" s="14"/>
      <c r="AD234" s="14"/>
      <c r="AE234" s="14"/>
      <c r="AT234" s="268" t="s">
        <v>248</v>
      </c>
      <c r="AU234" s="268" t="s">
        <v>87</v>
      </c>
      <c r="AV234" s="14" t="s">
        <v>242</v>
      </c>
      <c r="AW234" s="14" t="s">
        <v>41</v>
      </c>
      <c r="AX234" s="14" t="s">
        <v>87</v>
      </c>
      <c r="AY234" s="268" t="s">
        <v>235</v>
      </c>
    </row>
    <row r="235" s="12" customFormat="1" ht="25.92" customHeight="1">
      <c r="A235" s="12"/>
      <c r="B235" s="213"/>
      <c r="C235" s="214"/>
      <c r="D235" s="215" t="s">
        <v>79</v>
      </c>
      <c r="E235" s="216" t="s">
        <v>169</v>
      </c>
      <c r="F235" s="216" t="s">
        <v>166</v>
      </c>
      <c r="G235" s="214"/>
      <c r="H235" s="214"/>
      <c r="I235" s="217"/>
      <c r="J235" s="218">
        <f>BK235</f>
        <v>0</v>
      </c>
      <c r="K235" s="214"/>
      <c r="L235" s="219"/>
      <c r="M235" s="220"/>
      <c r="N235" s="221"/>
      <c r="O235" s="221"/>
      <c r="P235" s="222">
        <f>SUM(P236:P290)</f>
        <v>0</v>
      </c>
      <c r="Q235" s="221"/>
      <c r="R235" s="222">
        <f>SUM(R236:R290)</f>
        <v>539</v>
      </c>
      <c r="S235" s="221"/>
      <c r="T235" s="223">
        <f>SUM(T236:T290)</f>
        <v>0</v>
      </c>
      <c r="U235" s="12"/>
      <c r="V235" s="12"/>
      <c r="W235" s="12"/>
      <c r="X235" s="12"/>
      <c r="Y235" s="12"/>
      <c r="Z235" s="12"/>
      <c r="AA235" s="12"/>
      <c r="AB235" s="12"/>
      <c r="AC235" s="12"/>
      <c r="AD235" s="12"/>
      <c r="AE235" s="12"/>
      <c r="AR235" s="224" t="s">
        <v>236</v>
      </c>
      <c r="AT235" s="225" t="s">
        <v>79</v>
      </c>
      <c r="AU235" s="225" t="s">
        <v>80</v>
      </c>
      <c r="AY235" s="224" t="s">
        <v>235</v>
      </c>
      <c r="BK235" s="226">
        <f>SUM(BK236:BK290)</f>
        <v>0</v>
      </c>
    </row>
    <row r="236" s="2" customFormat="1" ht="21.75" customHeight="1">
      <c r="A236" s="39"/>
      <c r="B236" s="40"/>
      <c r="C236" s="269" t="s">
        <v>424</v>
      </c>
      <c r="D236" s="269" t="s">
        <v>290</v>
      </c>
      <c r="E236" s="270" t="s">
        <v>291</v>
      </c>
      <c r="F236" s="271" t="s">
        <v>292</v>
      </c>
      <c r="G236" s="272" t="s">
        <v>182</v>
      </c>
      <c r="H236" s="273">
        <v>539</v>
      </c>
      <c r="I236" s="274"/>
      <c r="J236" s="275">
        <f>ROUND(I236*H236,2)</f>
        <v>0</v>
      </c>
      <c r="K236" s="271" t="s">
        <v>241</v>
      </c>
      <c r="L236" s="276"/>
      <c r="M236" s="277" t="s">
        <v>39</v>
      </c>
      <c r="N236" s="278" t="s">
        <v>53</v>
      </c>
      <c r="O236" s="86"/>
      <c r="P236" s="238">
        <f>O236*H236</f>
        <v>0</v>
      </c>
      <c r="Q236" s="238">
        <v>1</v>
      </c>
      <c r="R236" s="238">
        <f>Q236*H236</f>
        <v>539</v>
      </c>
      <c r="S236" s="238">
        <v>0</v>
      </c>
      <c r="T236" s="239">
        <f>S236*H236</f>
        <v>0</v>
      </c>
      <c r="U236" s="39"/>
      <c r="V236" s="39"/>
      <c r="W236" s="39"/>
      <c r="X236" s="39"/>
      <c r="Y236" s="39"/>
      <c r="Z236" s="39"/>
      <c r="AA236" s="39"/>
      <c r="AB236" s="39"/>
      <c r="AC236" s="39"/>
      <c r="AD236" s="39"/>
      <c r="AE236" s="39"/>
      <c r="AR236" s="240" t="s">
        <v>289</v>
      </c>
      <c r="AT236" s="240" t="s">
        <v>290</v>
      </c>
      <c r="AU236" s="240" t="s">
        <v>87</v>
      </c>
      <c r="AY236" s="17" t="s">
        <v>235</v>
      </c>
      <c r="BE236" s="241">
        <f>IF(N236="základní",J236,0)</f>
        <v>0</v>
      </c>
      <c r="BF236" s="241">
        <f>IF(N236="snížená",J236,0)</f>
        <v>0</v>
      </c>
      <c r="BG236" s="241">
        <f>IF(N236="zákl. přenesená",J236,0)</f>
        <v>0</v>
      </c>
      <c r="BH236" s="241">
        <f>IF(N236="sníž. přenesená",J236,0)</f>
        <v>0</v>
      </c>
      <c r="BI236" s="241">
        <f>IF(N236="nulová",J236,0)</f>
        <v>0</v>
      </c>
      <c r="BJ236" s="17" t="s">
        <v>242</v>
      </c>
      <c r="BK236" s="241">
        <f>ROUND(I236*H236,2)</f>
        <v>0</v>
      </c>
      <c r="BL236" s="17" t="s">
        <v>242</v>
      </c>
      <c r="BM236" s="240" t="s">
        <v>1086</v>
      </c>
    </row>
    <row r="237" s="2" customFormat="1">
      <c r="A237" s="39"/>
      <c r="B237" s="40"/>
      <c r="C237" s="41"/>
      <c r="D237" s="242" t="s">
        <v>244</v>
      </c>
      <c r="E237" s="41"/>
      <c r="F237" s="243" t="s">
        <v>292</v>
      </c>
      <c r="G237" s="41"/>
      <c r="H237" s="41"/>
      <c r="I237" s="149"/>
      <c r="J237" s="41"/>
      <c r="K237" s="41"/>
      <c r="L237" s="45"/>
      <c r="M237" s="244"/>
      <c r="N237" s="245"/>
      <c r="O237" s="86"/>
      <c r="P237" s="86"/>
      <c r="Q237" s="86"/>
      <c r="R237" s="86"/>
      <c r="S237" s="86"/>
      <c r="T237" s="87"/>
      <c r="U237" s="39"/>
      <c r="V237" s="39"/>
      <c r="W237" s="39"/>
      <c r="X237" s="39"/>
      <c r="Y237" s="39"/>
      <c r="Z237" s="39"/>
      <c r="AA237" s="39"/>
      <c r="AB237" s="39"/>
      <c r="AC237" s="39"/>
      <c r="AD237" s="39"/>
      <c r="AE237" s="39"/>
      <c r="AT237" s="17" t="s">
        <v>244</v>
      </c>
      <c r="AU237" s="17" t="s">
        <v>87</v>
      </c>
    </row>
    <row r="238" s="2" customFormat="1">
      <c r="A238" s="39"/>
      <c r="B238" s="40"/>
      <c r="C238" s="41"/>
      <c r="D238" s="242" t="s">
        <v>294</v>
      </c>
      <c r="E238" s="41"/>
      <c r="F238" s="246" t="s">
        <v>295</v>
      </c>
      <c r="G238" s="41"/>
      <c r="H238" s="41"/>
      <c r="I238" s="149"/>
      <c r="J238" s="41"/>
      <c r="K238" s="41"/>
      <c r="L238" s="45"/>
      <c r="M238" s="244"/>
      <c r="N238" s="245"/>
      <c r="O238" s="86"/>
      <c r="P238" s="86"/>
      <c r="Q238" s="86"/>
      <c r="R238" s="86"/>
      <c r="S238" s="86"/>
      <c r="T238" s="87"/>
      <c r="U238" s="39"/>
      <c r="V238" s="39"/>
      <c r="W238" s="39"/>
      <c r="X238" s="39"/>
      <c r="Y238" s="39"/>
      <c r="Z238" s="39"/>
      <c r="AA238" s="39"/>
      <c r="AB238" s="39"/>
      <c r="AC238" s="39"/>
      <c r="AD238" s="39"/>
      <c r="AE238" s="39"/>
      <c r="AT238" s="17" t="s">
        <v>294</v>
      </c>
      <c r="AU238" s="17" t="s">
        <v>87</v>
      </c>
    </row>
    <row r="239" s="13" customFormat="1">
      <c r="A239" s="13"/>
      <c r="B239" s="247"/>
      <c r="C239" s="248"/>
      <c r="D239" s="242" t="s">
        <v>248</v>
      </c>
      <c r="E239" s="249" t="s">
        <v>39</v>
      </c>
      <c r="F239" s="250" t="s">
        <v>1087</v>
      </c>
      <c r="G239" s="248"/>
      <c r="H239" s="251">
        <v>539</v>
      </c>
      <c r="I239" s="252"/>
      <c r="J239" s="248"/>
      <c r="K239" s="248"/>
      <c r="L239" s="253"/>
      <c r="M239" s="254"/>
      <c r="N239" s="255"/>
      <c r="O239" s="255"/>
      <c r="P239" s="255"/>
      <c r="Q239" s="255"/>
      <c r="R239" s="255"/>
      <c r="S239" s="255"/>
      <c r="T239" s="256"/>
      <c r="U239" s="13"/>
      <c r="V239" s="13"/>
      <c r="W239" s="13"/>
      <c r="X239" s="13"/>
      <c r="Y239" s="13"/>
      <c r="Z239" s="13"/>
      <c r="AA239" s="13"/>
      <c r="AB239" s="13"/>
      <c r="AC239" s="13"/>
      <c r="AD239" s="13"/>
      <c r="AE239" s="13"/>
      <c r="AT239" s="257" t="s">
        <v>248</v>
      </c>
      <c r="AU239" s="257" t="s">
        <v>87</v>
      </c>
      <c r="AV239" s="13" t="s">
        <v>89</v>
      </c>
      <c r="AW239" s="13" t="s">
        <v>41</v>
      </c>
      <c r="AX239" s="13" t="s">
        <v>80</v>
      </c>
      <c r="AY239" s="257" t="s">
        <v>235</v>
      </c>
    </row>
    <row r="240" s="14" customFormat="1">
      <c r="A240" s="14"/>
      <c r="B240" s="258"/>
      <c r="C240" s="259"/>
      <c r="D240" s="242" t="s">
        <v>248</v>
      </c>
      <c r="E240" s="260" t="s">
        <v>848</v>
      </c>
      <c r="F240" s="261" t="s">
        <v>250</v>
      </c>
      <c r="G240" s="259"/>
      <c r="H240" s="262">
        <v>539</v>
      </c>
      <c r="I240" s="263"/>
      <c r="J240" s="259"/>
      <c r="K240" s="259"/>
      <c r="L240" s="264"/>
      <c r="M240" s="265"/>
      <c r="N240" s="266"/>
      <c r="O240" s="266"/>
      <c r="P240" s="266"/>
      <c r="Q240" s="266"/>
      <c r="R240" s="266"/>
      <c r="S240" s="266"/>
      <c r="T240" s="267"/>
      <c r="U240" s="14"/>
      <c r="V240" s="14"/>
      <c r="W240" s="14"/>
      <c r="X240" s="14"/>
      <c r="Y240" s="14"/>
      <c r="Z240" s="14"/>
      <c r="AA240" s="14"/>
      <c r="AB240" s="14"/>
      <c r="AC240" s="14"/>
      <c r="AD240" s="14"/>
      <c r="AE240" s="14"/>
      <c r="AT240" s="268" t="s">
        <v>248</v>
      </c>
      <c r="AU240" s="268" t="s">
        <v>87</v>
      </c>
      <c r="AV240" s="14" t="s">
        <v>242</v>
      </c>
      <c r="AW240" s="14" t="s">
        <v>41</v>
      </c>
      <c r="AX240" s="14" t="s">
        <v>87</v>
      </c>
      <c r="AY240" s="268" t="s">
        <v>235</v>
      </c>
    </row>
    <row r="241" s="2" customFormat="1" ht="21.75" customHeight="1">
      <c r="A241" s="39"/>
      <c r="B241" s="40"/>
      <c r="C241" s="229" t="s">
        <v>530</v>
      </c>
      <c r="D241" s="229" t="s">
        <v>238</v>
      </c>
      <c r="E241" s="230" t="s">
        <v>401</v>
      </c>
      <c r="F241" s="231" t="s">
        <v>402</v>
      </c>
      <c r="G241" s="232" t="s">
        <v>197</v>
      </c>
      <c r="H241" s="233">
        <v>918</v>
      </c>
      <c r="I241" s="234"/>
      <c r="J241" s="235">
        <f>ROUND(I241*H241,2)</f>
        <v>0</v>
      </c>
      <c r="K241" s="231" t="s">
        <v>241</v>
      </c>
      <c r="L241" s="45"/>
      <c r="M241" s="236" t="s">
        <v>39</v>
      </c>
      <c r="N241" s="237" t="s">
        <v>53</v>
      </c>
      <c r="O241" s="86"/>
      <c r="P241" s="238">
        <f>O241*H241</f>
        <v>0</v>
      </c>
      <c r="Q241" s="238">
        <v>0</v>
      </c>
      <c r="R241" s="238">
        <f>Q241*H241</f>
        <v>0</v>
      </c>
      <c r="S241" s="238">
        <v>0</v>
      </c>
      <c r="T241" s="239">
        <f>S241*H241</f>
        <v>0</v>
      </c>
      <c r="U241" s="39"/>
      <c r="V241" s="39"/>
      <c r="W241" s="39"/>
      <c r="X241" s="39"/>
      <c r="Y241" s="39"/>
      <c r="Z241" s="39"/>
      <c r="AA241" s="39"/>
      <c r="AB241" s="39"/>
      <c r="AC241" s="39"/>
      <c r="AD241" s="39"/>
      <c r="AE241" s="39"/>
      <c r="AR241" s="240" t="s">
        <v>242</v>
      </c>
      <c r="AT241" s="240" t="s">
        <v>238</v>
      </c>
      <c r="AU241" s="240" t="s">
        <v>87</v>
      </c>
      <c r="AY241" s="17" t="s">
        <v>235</v>
      </c>
      <c r="BE241" s="241">
        <f>IF(N241="základní",J241,0)</f>
        <v>0</v>
      </c>
      <c r="BF241" s="241">
        <f>IF(N241="snížená",J241,0)</f>
        <v>0</v>
      </c>
      <c r="BG241" s="241">
        <f>IF(N241="zákl. přenesená",J241,0)</f>
        <v>0</v>
      </c>
      <c r="BH241" s="241">
        <f>IF(N241="sníž. přenesená",J241,0)</f>
        <v>0</v>
      </c>
      <c r="BI241" s="241">
        <f>IF(N241="nulová",J241,0)</f>
        <v>0</v>
      </c>
      <c r="BJ241" s="17" t="s">
        <v>242</v>
      </c>
      <c r="BK241" s="241">
        <f>ROUND(I241*H241,2)</f>
        <v>0</v>
      </c>
      <c r="BL241" s="17" t="s">
        <v>242</v>
      </c>
      <c r="BM241" s="240" t="s">
        <v>1088</v>
      </c>
    </row>
    <row r="242" s="2" customFormat="1">
      <c r="A242" s="39"/>
      <c r="B242" s="40"/>
      <c r="C242" s="41"/>
      <c r="D242" s="242" t="s">
        <v>244</v>
      </c>
      <c r="E242" s="41"/>
      <c r="F242" s="243" t="s">
        <v>404</v>
      </c>
      <c r="G242" s="41"/>
      <c r="H242" s="41"/>
      <c r="I242" s="149"/>
      <c r="J242" s="41"/>
      <c r="K242" s="41"/>
      <c r="L242" s="45"/>
      <c r="M242" s="244"/>
      <c r="N242" s="245"/>
      <c r="O242" s="86"/>
      <c r="P242" s="86"/>
      <c r="Q242" s="86"/>
      <c r="R242" s="86"/>
      <c r="S242" s="86"/>
      <c r="T242" s="87"/>
      <c r="U242" s="39"/>
      <c r="V242" s="39"/>
      <c r="W242" s="39"/>
      <c r="X242" s="39"/>
      <c r="Y242" s="39"/>
      <c r="Z242" s="39"/>
      <c r="AA242" s="39"/>
      <c r="AB242" s="39"/>
      <c r="AC242" s="39"/>
      <c r="AD242" s="39"/>
      <c r="AE242" s="39"/>
      <c r="AT242" s="17" t="s">
        <v>244</v>
      </c>
      <c r="AU242" s="17" t="s">
        <v>87</v>
      </c>
    </row>
    <row r="243" s="2" customFormat="1">
      <c r="A243" s="39"/>
      <c r="B243" s="40"/>
      <c r="C243" s="41"/>
      <c r="D243" s="242" t="s">
        <v>294</v>
      </c>
      <c r="E243" s="41"/>
      <c r="F243" s="246" t="s">
        <v>405</v>
      </c>
      <c r="G243" s="41"/>
      <c r="H243" s="41"/>
      <c r="I243" s="149"/>
      <c r="J243" s="41"/>
      <c r="K243" s="41"/>
      <c r="L243" s="45"/>
      <c r="M243" s="244"/>
      <c r="N243" s="245"/>
      <c r="O243" s="86"/>
      <c r="P243" s="86"/>
      <c r="Q243" s="86"/>
      <c r="R243" s="86"/>
      <c r="S243" s="86"/>
      <c r="T243" s="87"/>
      <c r="U243" s="39"/>
      <c r="V243" s="39"/>
      <c r="W243" s="39"/>
      <c r="X243" s="39"/>
      <c r="Y243" s="39"/>
      <c r="Z243" s="39"/>
      <c r="AA243" s="39"/>
      <c r="AB243" s="39"/>
      <c r="AC243" s="39"/>
      <c r="AD243" s="39"/>
      <c r="AE243" s="39"/>
      <c r="AT243" s="17" t="s">
        <v>294</v>
      </c>
      <c r="AU243" s="17" t="s">
        <v>87</v>
      </c>
    </row>
    <row r="244" s="13" customFormat="1">
      <c r="A244" s="13"/>
      <c r="B244" s="247"/>
      <c r="C244" s="248"/>
      <c r="D244" s="242" t="s">
        <v>248</v>
      </c>
      <c r="E244" s="249" t="s">
        <v>39</v>
      </c>
      <c r="F244" s="250" t="s">
        <v>1089</v>
      </c>
      <c r="G244" s="248"/>
      <c r="H244" s="251">
        <v>918</v>
      </c>
      <c r="I244" s="252"/>
      <c r="J244" s="248"/>
      <c r="K244" s="248"/>
      <c r="L244" s="253"/>
      <c r="M244" s="254"/>
      <c r="N244" s="255"/>
      <c r="O244" s="255"/>
      <c r="P244" s="255"/>
      <c r="Q244" s="255"/>
      <c r="R244" s="255"/>
      <c r="S244" s="255"/>
      <c r="T244" s="256"/>
      <c r="U244" s="13"/>
      <c r="V244" s="13"/>
      <c r="W244" s="13"/>
      <c r="X244" s="13"/>
      <c r="Y244" s="13"/>
      <c r="Z244" s="13"/>
      <c r="AA244" s="13"/>
      <c r="AB244" s="13"/>
      <c r="AC244" s="13"/>
      <c r="AD244" s="13"/>
      <c r="AE244" s="13"/>
      <c r="AT244" s="257" t="s">
        <v>248</v>
      </c>
      <c r="AU244" s="257" t="s">
        <v>87</v>
      </c>
      <c r="AV244" s="13" t="s">
        <v>89</v>
      </c>
      <c r="AW244" s="13" t="s">
        <v>41</v>
      </c>
      <c r="AX244" s="13" t="s">
        <v>80</v>
      </c>
      <c r="AY244" s="257" t="s">
        <v>235</v>
      </c>
    </row>
    <row r="245" s="14" customFormat="1">
      <c r="A245" s="14"/>
      <c r="B245" s="258"/>
      <c r="C245" s="259"/>
      <c r="D245" s="242" t="s">
        <v>248</v>
      </c>
      <c r="E245" s="260" t="s">
        <v>39</v>
      </c>
      <c r="F245" s="261" t="s">
        <v>250</v>
      </c>
      <c r="G245" s="259"/>
      <c r="H245" s="262">
        <v>918</v>
      </c>
      <c r="I245" s="263"/>
      <c r="J245" s="259"/>
      <c r="K245" s="259"/>
      <c r="L245" s="264"/>
      <c r="M245" s="265"/>
      <c r="N245" s="266"/>
      <c r="O245" s="266"/>
      <c r="P245" s="266"/>
      <c r="Q245" s="266"/>
      <c r="R245" s="266"/>
      <c r="S245" s="266"/>
      <c r="T245" s="267"/>
      <c r="U245" s="14"/>
      <c r="V245" s="14"/>
      <c r="W245" s="14"/>
      <c r="X245" s="14"/>
      <c r="Y245" s="14"/>
      <c r="Z245" s="14"/>
      <c r="AA245" s="14"/>
      <c r="AB245" s="14"/>
      <c r="AC245" s="14"/>
      <c r="AD245" s="14"/>
      <c r="AE245" s="14"/>
      <c r="AT245" s="268" t="s">
        <v>248</v>
      </c>
      <c r="AU245" s="268" t="s">
        <v>87</v>
      </c>
      <c r="AV245" s="14" t="s">
        <v>242</v>
      </c>
      <c r="AW245" s="14" t="s">
        <v>41</v>
      </c>
      <c r="AX245" s="14" t="s">
        <v>87</v>
      </c>
      <c r="AY245" s="268" t="s">
        <v>235</v>
      </c>
    </row>
    <row r="246" s="2" customFormat="1" ht="21.75" customHeight="1">
      <c r="A246" s="39"/>
      <c r="B246" s="40"/>
      <c r="C246" s="229" t="s">
        <v>534</v>
      </c>
      <c r="D246" s="229" t="s">
        <v>238</v>
      </c>
      <c r="E246" s="230" t="s">
        <v>1090</v>
      </c>
      <c r="F246" s="231" t="s">
        <v>1091</v>
      </c>
      <c r="G246" s="232" t="s">
        <v>191</v>
      </c>
      <c r="H246" s="233">
        <v>1</v>
      </c>
      <c r="I246" s="234"/>
      <c r="J246" s="235">
        <f>ROUND(I246*H246,2)</f>
        <v>0</v>
      </c>
      <c r="K246" s="231" t="s">
        <v>241</v>
      </c>
      <c r="L246" s="45"/>
      <c r="M246" s="236" t="s">
        <v>39</v>
      </c>
      <c r="N246" s="237" t="s">
        <v>53</v>
      </c>
      <c r="O246" s="86"/>
      <c r="P246" s="238">
        <f>O246*H246</f>
        <v>0</v>
      </c>
      <c r="Q246" s="238">
        <v>0</v>
      </c>
      <c r="R246" s="238">
        <f>Q246*H246</f>
        <v>0</v>
      </c>
      <c r="S246" s="238">
        <v>0</v>
      </c>
      <c r="T246" s="239">
        <f>S246*H246</f>
        <v>0</v>
      </c>
      <c r="U246" s="39"/>
      <c r="V246" s="39"/>
      <c r="W246" s="39"/>
      <c r="X246" s="39"/>
      <c r="Y246" s="39"/>
      <c r="Z246" s="39"/>
      <c r="AA246" s="39"/>
      <c r="AB246" s="39"/>
      <c r="AC246" s="39"/>
      <c r="AD246" s="39"/>
      <c r="AE246" s="39"/>
      <c r="AR246" s="240" t="s">
        <v>389</v>
      </c>
      <c r="AT246" s="240" t="s">
        <v>238</v>
      </c>
      <c r="AU246" s="240" t="s">
        <v>87</v>
      </c>
      <c r="AY246" s="17" t="s">
        <v>235</v>
      </c>
      <c r="BE246" s="241">
        <f>IF(N246="základní",J246,0)</f>
        <v>0</v>
      </c>
      <c r="BF246" s="241">
        <f>IF(N246="snížená",J246,0)</f>
        <v>0</v>
      </c>
      <c r="BG246" s="241">
        <f>IF(N246="zákl. přenesená",J246,0)</f>
        <v>0</v>
      </c>
      <c r="BH246" s="241">
        <f>IF(N246="sníž. přenesená",J246,0)</f>
        <v>0</v>
      </c>
      <c r="BI246" s="241">
        <f>IF(N246="nulová",J246,0)</f>
        <v>0</v>
      </c>
      <c r="BJ246" s="17" t="s">
        <v>242</v>
      </c>
      <c r="BK246" s="241">
        <f>ROUND(I246*H246,2)</f>
        <v>0</v>
      </c>
      <c r="BL246" s="17" t="s">
        <v>389</v>
      </c>
      <c r="BM246" s="240" t="s">
        <v>1092</v>
      </c>
    </row>
    <row r="247" s="2" customFormat="1">
      <c r="A247" s="39"/>
      <c r="B247" s="40"/>
      <c r="C247" s="41"/>
      <c r="D247" s="242" t="s">
        <v>244</v>
      </c>
      <c r="E247" s="41"/>
      <c r="F247" s="243" t="s">
        <v>1093</v>
      </c>
      <c r="G247" s="41"/>
      <c r="H247" s="41"/>
      <c r="I247" s="149"/>
      <c r="J247" s="41"/>
      <c r="K247" s="41"/>
      <c r="L247" s="45"/>
      <c r="M247" s="244"/>
      <c r="N247" s="245"/>
      <c r="O247" s="86"/>
      <c r="P247" s="86"/>
      <c r="Q247" s="86"/>
      <c r="R247" s="86"/>
      <c r="S247" s="86"/>
      <c r="T247" s="87"/>
      <c r="U247" s="39"/>
      <c r="V247" s="39"/>
      <c r="W247" s="39"/>
      <c r="X247" s="39"/>
      <c r="Y247" s="39"/>
      <c r="Z247" s="39"/>
      <c r="AA247" s="39"/>
      <c r="AB247" s="39"/>
      <c r="AC247" s="39"/>
      <c r="AD247" s="39"/>
      <c r="AE247" s="39"/>
      <c r="AT247" s="17" t="s">
        <v>244</v>
      </c>
      <c r="AU247" s="17" t="s">
        <v>87</v>
      </c>
    </row>
    <row r="248" s="2" customFormat="1">
      <c r="A248" s="39"/>
      <c r="B248" s="40"/>
      <c r="C248" s="41"/>
      <c r="D248" s="242" t="s">
        <v>246</v>
      </c>
      <c r="E248" s="41"/>
      <c r="F248" s="246" t="s">
        <v>412</v>
      </c>
      <c r="G248" s="41"/>
      <c r="H248" s="41"/>
      <c r="I248" s="149"/>
      <c r="J248" s="41"/>
      <c r="K248" s="41"/>
      <c r="L248" s="45"/>
      <c r="M248" s="244"/>
      <c r="N248" s="245"/>
      <c r="O248" s="86"/>
      <c r="P248" s="86"/>
      <c r="Q248" s="86"/>
      <c r="R248" s="86"/>
      <c r="S248" s="86"/>
      <c r="T248" s="87"/>
      <c r="U248" s="39"/>
      <c r="V248" s="39"/>
      <c r="W248" s="39"/>
      <c r="X248" s="39"/>
      <c r="Y248" s="39"/>
      <c r="Z248" s="39"/>
      <c r="AA248" s="39"/>
      <c r="AB248" s="39"/>
      <c r="AC248" s="39"/>
      <c r="AD248" s="39"/>
      <c r="AE248" s="39"/>
      <c r="AT248" s="17" t="s">
        <v>246</v>
      </c>
      <c r="AU248" s="17" t="s">
        <v>87</v>
      </c>
    </row>
    <row r="249" s="2" customFormat="1">
      <c r="A249" s="39"/>
      <c r="B249" s="40"/>
      <c r="C249" s="41"/>
      <c r="D249" s="242" t="s">
        <v>294</v>
      </c>
      <c r="E249" s="41"/>
      <c r="F249" s="246" t="s">
        <v>413</v>
      </c>
      <c r="G249" s="41"/>
      <c r="H249" s="41"/>
      <c r="I249" s="149"/>
      <c r="J249" s="41"/>
      <c r="K249" s="41"/>
      <c r="L249" s="45"/>
      <c r="M249" s="244"/>
      <c r="N249" s="245"/>
      <c r="O249" s="86"/>
      <c r="P249" s="86"/>
      <c r="Q249" s="86"/>
      <c r="R249" s="86"/>
      <c r="S249" s="86"/>
      <c r="T249" s="87"/>
      <c r="U249" s="39"/>
      <c r="V249" s="39"/>
      <c r="W249" s="39"/>
      <c r="X249" s="39"/>
      <c r="Y249" s="39"/>
      <c r="Z249" s="39"/>
      <c r="AA249" s="39"/>
      <c r="AB249" s="39"/>
      <c r="AC249" s="39"/>
      <c r="AD249" s="39"/>
      <c r="AE249" s="39"/>
      <c r="AT249" s="17" t="s">
        <v>294</v>
      </c>
      <c r="AU249" s="17" t="s">
        <v>87</v>
      </c>
    </row>
    <row r="250" s="13" customFormat="1">
      <c r="A250" s="13"/>
      <c r="B250" s="247"/>
      <c r="C250" s="248"/>
      <c r="D250" s="242" t="s">
        <v>248</v>
      </c>
      <c r="E250" s="249" t="s">
        <v>39</v>
      </c>
      <c r="F250" s="250" t="s">
        <v>1094</v>
      </c>
      <c r="G250" s="248"/>
      <c r="H250" s="251">
        <v>1</v>
      </c>
      <c r="I250" s="252"/>
      <c r="J250" s="248"/>
      <c r="K250" s="248"/>
      <c r="L250" s="253"/>
      <c r="M250" s="254"/>
      <c r="N250" s="255"/>
      <c r="O250" s="255"/>
      <c r="P250" s="255"/>
      <c r="Q250" s="255"/>
      <c r="R250" s="255"/>
      <c r="S250" s="255"/>
      <c r="T250" s="256"/>
      <c r="U250" s="13"/>
      <c r="V250" s="13"/>
      <c r="W250" s="13"/>
      <c r="X250" s="13"/>
      <c r="Y250" s="13"/>
      <c r="Z250" s="13"/>
      <c r="AA250" s="13"/>
      <c r="AB250" s="13"/>
      <c r="AC250" s="13"/>
      <c r="AD250" s="13"/>
      <c r="AE250" s="13"/>
      <c r="AT250" s="257" t="s">
        <v>248</v>
      </c>
      <c r="AU250" s="257" t="s">
        <v>87</v>
      </c>
      <c r="AV250" s="13" t="s">
        <v>89</v>
      </c>
      <c r="AW250" s="13" t="s">
        <v>41</v>
      </c>
      <c r="AX250" s="13" t="s">
        <v>87</v>
      </c>
      <c r="AY250" s="257" t="s">
        <v>235</v>
      </c>
    </row>
    <row r="251" s="2" customFormat="1" ht="33" customHeight="1">
      <c r="A251" s="39"/>
      <c r="B251" s="40"/>
      <c r="C251" s="229" t="s">
        <v>542</v>
      </c>
      <c r="D251" s="229" t="s">
        <v>238</v>
      </c>
      <c r="E251" s="230" t="s">
        <v>1095</v>
      </c>
      <c r="F251" s="231" t="s">
        <v>1096</v>
      </c>
      <c r="G251" s="232" t="s">
        <v>182</v>
      </c>
      <c r="H251" s="233">
        <v>41.488</v>
      </c>
      <c r="I251" s="234"/>
      <c r="J251" s="235">
        <f>ROUND(I251*H251,2)</f>
        <v>0</v>
      </c>
      <c r="K251" s="231" t="s">
        <v>241</v>
      </c>
      <c r="L251" s="45"/>
      <c r="M251" s="236" t="s">
        <v>39</v>
      </c>
      <c r="N251" s="237" t="s">
        <v>53</v>
      </c>
      <c r="O251" s="86"/>
      <c r="P251" s="238">
        <f>O251*H251</f>
        <v>0</v>
      </c>
      <c r="Q251" s="238">
        <v>0</v>
      </c>
      <c r="R251" s="238">
        <f>Q251*H251</f>
        <v>0</v>
      </c>
      <c r="S251" s="238">
        <v>0</v>
      </c>
      <c r="T251" s="239">
        <f>S251*H251</f>
        <v>0</v>
      </c>
      <c r="U251" s="39"/>
      <c r="V251" s="39"/>
      <c r="W251" s="39"/>
      <c r="X251" s="39"/>
      <c r="Y251" s="39"/>
      <c r="Z251" s="39"/>
      <c r="AA251" s="39"/>
      <c r="AB251" s="39"/>
      <c r="AC251" s="39"/>
      <c r="AD251" s="39"/>
      <c r="AE251" s="39"/>
      <c r="AR251" s="240" t="s">
        <v>389</v>
      </c>
      <c r="AT251" s="240" t="s">
        <v>238</v>
      </c>
      <c r="AU251" s="240" t="s">
        <v>87</v>
      </c>
      <c r="AY251" s="17" t="s">
        <v>235</v>
      </c>
      <c r="BE251" s="241">
        <f>IF(N251="základní",J251,0)</f>
        <v>0</v>
      </c>
      <c r="BF251" s="241">
        <f>IF(N251="snížená",J251,0)</f>
        <v>0</v>
      </c>
      <c r="BG251" s="241">
        <f>IF(N251="zákl. přenesená",J251,0)</f>
        <v>0</v>
      </c>
      <c r="BH251" s="241">
        <f>IF(N251="sníž. přenesená",J251,0)</f>
        <v>0</v>
      </c>
      <c r="BI251" s="241">
        <f>IF(N251="nulová",J251,0)</f>
        <v>0</v>
      </c>
      <c r="BJ251" s="17" t="s">
        <v>242</v>
      </c>
      <c r="BK251" s="241">
        <f>ROUND(I251*H251,2)</f>
        <v>0</v>
      </c>
      <c r="BL251" s="17" t="s">
        <v>389</v>
      </c>
      <c r="BM251" s="240" t="s">
        <v>1097</v>
      </c>
    </row>
    <row r="252" s="2" customFormat="1">
      <c r="A252" s="39"/>
      <c r="B252" s="40"/>
      <c r="C252" s="41"/>
      <c r="D252" s="242" t="s">
        <v>244</v>
      </c>
      <c r="E252" s="41"/>
      <c r="F252" s="243" t="s">
        <v>1098</v>
      </c>
      <c r="G252" s="41"/>
      <c r="H252" s="41"/>
      <c r="I252" s="149"/>
      <c r="J252" s="41"/>
      <c r="K252" s="41"/>
      <c r="L252" s="45"/>
      <c r="M252" s="244"/>
      <c r="N252" s="245"/>
      <c r="O252" s="86"/>
      <c r="P252" s="86"/>
      <c r="Q252" s="86"/>
      <c r="R252" s="86"/>
      <c r="S252" s="86"/>
      <c r="T252" s="87"/>
      <c r="U252" s="39"/>
      <c r="V252" s="39"/>
      <c r="W252" s="39"/>
      <c r="X252" s="39"/>
      <c r="Y252" s="39"/>
      <c r="Z252" s="39"/>
      <c r="AA252" s="39"/>
      <c r="AB252" s="39"/>
      <c r="AC252" s="39"/>
      <c r="AD252" s="39"/>
      <c r="AE252" s="39"/>
      <c r="AT252" s="17" t="s">
        <v>244</v>
      </c>
      <c r="AU252" s="17" t="s">
        <v>87</v>
      </c>
    </row>
    <row r="253" s="2" customFormat="1">
      <c r="A253" s="39"/>
      <c r="B253" s="40"/>
      <c r="C253" s="41"/>
      <c r="D253" s="242" t="s">
        <v>246</v>
      </c>
      <c r="E253" s="41"/>
      <c r="F253" s="246" t="s">
        <v>412</v>
      </c>
      <c r="G253" s="41"/>
      <c r="H253" s="41"/>
      <c r="I253" s="149"/>
      <c r="J253" s="41"/>
      <c r="K253" s="41"/>
      <c r="L253" s="45"/>
      <c r="M253" s="244"/>
      <c r="N253" s="245"/>
      <c r="O253" s="86"/>
      <c r="P253" s="86"/>
      <c r="Q253" s="86"/>
      <c r="R253" s="86"/>
      <c r="S253" s="86"/>
      <c r="T253" s="87"/>
      <c r="U253" s="39"/>
      <c r="V253" s="39"/>
      <c r="W253" s="39"/>
      <c r="X253" s="39"/>
      <c r="Y253" s="39"/>
      <c r="Z253" s="39"/>
      <c r="AA253" s="39"/>
      <c r="AB253" s="39"/>
      <c r="AC253" s="39"/>
      <c r="AD253" s="39"/>
      <c r="AE253" s="39"/>
      <c r="AT253" s="17" t="s">
        <v>246</v>
      </c>
      <c r="AU253" s="17" t="s">
        <v>87</v>
      </c>
    </row>
    <row r="254" s="2" customFormat="1">
      <c r="A254" s="39"/>
      <c r="B254" s="40"/>
      <c r="C254" s="41"/>
      <c r="D254" s="242" t="s">
        <v>294</v>
      </c>
      <c r="E254" s="41"/>
      <c r="F254" s="246" t="s">
        <v>774</v>
      </c>
      <c r="G254" s="41"/>
      <c r="H254" s="41"/>
      <c r="I254" s="149"/>
      <c r="J254" s="41"/>
      <c r="K254" s="41"/>
      <c r="L254" s="45"/>
      <c r="M254" s="244"/>
      <c r="N254" s="245"/>
      <c r="O254" s="86"/>
      <c r="P254" s="86"/>
      <c r="Q254" s="86"/>
      <c r="R254" s="86"/>
      <c r="S254" s="86"/>
      <c r="T254" s="87"/>
      <c r="U254" s="39"/>
      <c r="V254" s="39"/>
      <c r="W254" s="39"/>
      <c r="X254" s="39"/>
      <c r="Y254" s="39"/>
      <c r="Z254" s="39"/>
      <c r="AA254" s="39"/>
      <c r="AB254" s="39"/>
      <c r="AC254" s="39"/>
      <c r="AD254" s="39"/>
      <c r="AE254" s="39"/>
      <c r="AT254" s="17" t="s">
        <v>294</v>
      </c>
      <c r="AU254" s="17" t="s">
        <v>87</v>
      </c>
    </row>
    <row r="255" s="13" customFormat="1">
      <c r="A255" s="13"/>
      <c r="B255" s="247"/>
      <c r="C255" s="248"/>
      <c r="D255" s="242" t="s">
        <v>248</v>
      </c>
      <c r="E255" s="249" t="s">
        <v>39</v>
      </c>
      <c r="F255" s="250" t="s">
        <v>1099</v>
      </c>
      <c r="G255" s="248"/>
      <c r="H255" s="251">
        <v>41.488</v>
      </c>
      <c r="I255" s="252"/>
      <c r="J255" s="248"/>
      <c r="K255" s="248"/>
      <c r="L255" s="253"/>
      <c r="M255" s="254"/>
      <c r="N255" s="255"/>
      <c r="O255" s="255"/>
      <c r="P255" s="255"/>
      <c r="Q255" s="255"/>
      <c r="R255" s="255"/>
      <c r="S255" s="255"/>
      <c r="T255" s="256"/>
      <c r="U255" s="13"/>
      <c r="V255" s="13"/>
      <c r="W255" s="13"/>
      <c r="X255" s="13"/>
      <c r="Y255" s="13"/>
      <c r="Z255" s="13"/>
      <c r="AA255" s="13"/>
      <c r="AB255" s="13"/>
      <c r="AC255" s="13"/>
      <c r="AD255" s="13"/>
      <c r="AE255" s="13"/>
      <c r="AT255" s="257" t="s">
        <v>248</v>
      </c>
      <c r="AU255" s="257" t="s">
        <v>87</v>
      </c>
      <c r="AV255" s="13" t="s">
        <v>89</v>
      </c>
      <c r="AW255" s="13" t="s">
        <v>41</v>
      </c>
      <c r="AX255" s="13" t="s">
        <v>80</v>
      </c>
      <c r="AY255" s="257" t="s">
        <v>235</v>
      </c>
    </row>
    <row r="256" s="15" customFormat="1">
      <c r="A256" s="15"/>
      <c r="B256" s="282"/>
      <c r="C256" s="283"/>
      <c r="D256" s="242" t="s">
        <v>248</v>
      </c>
      <c r="E256" s="284" t="s">
        <v>39</v>
      </c>
      <c r="F256" s="285" t="s">
        <v>1100</v>
      </c>
      <c r="G256" s="283"/>
      <c r="H256" s="284" t="s">
        <v>39</v>
      </c>
      <c r="I256" s="286"/>
      <c r="J256" s="283"/>
      <c r="K256" s="283"/>
      <c r="L256" s="287"/>
      <c r="M256" s="288"/>
      <c r="N256" s="289"/>
      <c r="O256" s="289"/>
      <c r="P256" s="289"/>
      <c r="Q256" s="289"/>
      <c r="R256" s="289"/>
      <c r="S256" s="289"/>
      <c r="T256" s="290"/>
      <c r="U256" s="15"/>
      <c r="V256" s="15"/>
      <c r="W256" s="15"/>
      <c r="X256" s="15"/>
      <c r="Y256" s="15"/>
      <c r="Z256" s="15"/>
      <c r="AA256" s="15"/>
      <c r="AB256" s="15"/>
      <c r="AC256" s="15"/>
      <c r="AD256" s="15"/>
      <c r="AE256" s="15"/>
      <c r="AT256" s="291" t="s">
        <v>248</v>
      </c>
      <c r="AU256" s="291" t="s">
        <v>87</v>
      </c>
      <c r="AV256" s="15" t="s">
        <v>87</v>
      </c>
      <c r="AW256" s="15" t="s">
        <v>41</v>
      </c>
      <c r="AX256" s="15" t="s">
        <v>80</v>
      </c>
      <c r="AY256" s="291" t="s">
        <v>235</v>
      </c>
    </row>
    <row r="257" s="14" customFormat="1">
      <c r="A257" s="14"/>
      <c r="B257" s="258"/>
      <c r="C257" s="259"/>
      <c r="D257" s="242" t="s">
        <v>248</v>
      </c>
      <c r="E257" s="260" t="s">
        <v>965</v>
      </c>
      <c r="F257" s="261" t="s">
        <v>250</v>
      </c>
      <c r="G257" s="259"/>
      <c r="H257" s="262">
        <v>41.488</v>
      </c>
      <c r="I257" s="263"/>
      <c r="J257" s="259"/>
      <c r="K257" s="259"/>
      <c r="L257" s="264"/>
      <c r="M257" s="265"/>
      <c r="N257" s="266"/>
      <c r="O257" s="266"/>
      <c r="P257" s="266"/>
      <c r="Q257" s="266"/>
      <c r="R257" s="266"/>
      <c r="S257" s="266"/>
      <c r="T257" s="267"/>
      <c r="U257" s="14"/>
      <c r="V257" s="14"/>
      <c r="W257" s="14"/>
      <c r="X257" s="14"/>
      <c r="Y257" s="14"/>
      <c r="Z257" s="14"/>
      <c r="AA257" s="14"/>
      <c r="AB257" s="14"/>
      <c r="AC257" s="14"/>
      <c r="AD257" s="14"/>
      <c r="AE257" s="14"/>
      <c r="AT257" s="268" t="s">
        <v>248</v>
      </c>
      <c r="AU257" s="268" t="s">
        <v>87</v>
      </c>
      <c r="AV257" s="14" t="s">
        <v>242</v>
      </c>
      <c r="AW257" s="14" t="s">
        <v>41</v>
      </c>
      <c r="AX257" s="14" t="s">
        <v>87</v>
      </c>
      <c r="AY257" s="268" t="s">
        <v>235</v>
      </c>
    </row>
    <row r="258" s="2" customFormat="1" ht="21.75" customHeight="1">
      <c r="A258" s="39"/>
      <c r="B258" s="40"/>
      <c r="C258" s="229" t="s">
        <v>545</v>
      </c>
      <c r="D258" s="229" t="s">
        <v>238</v>
      </c>
      <c r="E258" s="230" t="s">
        <v>535</v>
      </c>
      <c r="F258" s="231" t="s">
        <v>536</v>
      </c>
      <c r="G258" s="232" t="s">
        <v>182</v>
      </c>
      <c r="H258" s="233">
        <v>90.831999999999994</v>
      </c>
      <c r="I258" s="234"/>
      <c r="J258" s="235">
        <f>ROUND(I258*H258,2)</f>
        <v>0</v>
      </c>
      <c r="K258" s="231" t="s">
        <v>241</v>
      </c>
      <c r="L258" s="45"/>
      <c r="M258" s="236" t="s">
        <v>39</v>
      </c>
      <c r="N258" s="237" t="s">
        <v>53</v>
      </c>
      <c r="O258" s="86"/>
      <c r="P258" s="238">
        <f>O258*H258</f>
        <v>0</v>
      </c>
      <c r="Q258" s="238">
        <v>0</v>
      </c>
      <c r="R258" s="238">
        <f>Q258*H258</f>
        <v>0</v>
      </c>
      <c r="S258" s="238">
        <v>0</v>
      </c>
      <c r="T258" s="239">
        <f>S258*H258</f>
        <v>0</v>
      </c>
      <c r="U258" s="39"/>
      <c r="V258" s="39"/>
      <c r="W258" s="39"/>
      <c r="X258" s="39"/>
      <c r="Y258" s="39"/>
      <c r="Z258" s="39"/>
      <c r="AA258" s="39"/>
      <c r="AB258" s="39"/>
      <c r="AC258" s="39"/>
      <c r="AD258" s="39"/>
      <c r="AE258" s="39"/>
      <c r="AR258" s="240" t="s">
        <v>389</v>
      </c>
      <c r="AT258" s="240" t="s">
        <v>238</v>
      </c>
      <c r="AU258" s="240" t="s">
        <v>87</v>
      </c>
      <c r="AY258" s="17" t="s">
        <v>235</v>
      </c>
      <c r="BE258" s="241">
        <f>IF(N258="základní",J258,0)</f>
        <v>0</v>
      </c>
      <c r="BF258" s="241">
        <f>IF(N258="snížená",J258,0)</f>
        <v>0</v>
      </c>
      <c r="BG258" s="241">
        <f>IF(N258="zákl. přenesená",J258,0)</f>
        <v>0</v>
      </c>
      <c r="BH258" s="241">
        <f>IF(N258="sníž. přenesená",J258,0)</f>
        <v>0</v>
      </c>
      <c r="BI258" s="241">
        <f>IF(N258="nulová",J258,0)</f>
        <v>0</v>
      </c>
      <c r="BJ258" s="17" t="s">
        <v>242</v>
      </c>
      <c r="BK258" s="241">
        <f>ROUND(I258*H258,2)</f>
        <v>0</v>
      </c>
      <c r="BL258" s="17" t="s">
        <v>389</v>
      </c>
      <c r="BM258" s="240" t="s">
        <v>1101</v>
      </c>
    </row>
    <row r="259" s="2" customFormat="1">
      <c r="A259" s="39"/>
      <c r="B259" s="40"/>
      <c r="C259" s="41"/>
      <c r="D259" s="242" t="s">
        <v>244</v>
      </c>
      <c r="E259" s="41"/>
      <c r="F259" s="243" t="s">
        <v>538</v>
      </c>
      <c r="G259" s="41"/>
      <c r="H259" s="41"/>
      <c r="I259" s="149"/>
      <c r="J259" s="41"/>
      <c r="K259" s="41"/>
      <c r="L259" s="45"/>
      <c r="M259" s="244"/>
      <c r="N259" s="245"/>
      <c r="O259" s="86"/>
      <c r="P259" s="86"/>
      <c r="Q259" s="86"/>
      <c r="R259" s="86"/>
      <c r="S259" s="86"/>
      <c r="T259" s="87"/>
      <c r="U259" s="39"/>
      <c r="V259" s="39"/>
      <c r="W259" s="39"/>
      <c r="X259" s="39"/>
      <c r="Y259" s="39"/>
      <c r="Z259" s="39"/>
      <c r="AA259" s="39"/>
      <c r="AB259" s="39"/>
      <c r="AC259" s="39"/>
      <c r="AD259" s="39"/>
      <c r="AE259" s="39"/>
      <c r="AT259" s="17" t="s">
        <v>244</v>
      </c>
      <c r="AU259" s="17" t="s">
        <v>87</v>
      </c>
    </row>
    <row r="260" s="2" customFormat="1">
      <c r="A260" s="39"/>
      <c r="B260" s="40"/>
      <c r="C260" s="41"/>
      <c r="D260" s="242" t="s">
        <v>246</v>
      </c>
      <c r="E260" s="41"/>
      <c r="F260" s="246" t="s">
        <v>539</v>
      </c>
      <c r="G260" s="41"/>
      <c r="H260" s="41"/>
      <c r="I260" s="149"/>
      <c r="J260" s="41"/>
      <c r="K260" s="41"/>
      <c r="L260" s="45"/>
      <c r="M260" s="244"/>
      <c r="N260" s="245"/>
      <c r="O260" s="86"/>
      <c r="P260" s="86"/>
      <c r="Q260" s="86"/>
      <c r="R260" s="86"/>
      <c r="S260" s="86"/>
      <c r="T260" s="87"/>
      <c r="U260" s="39"/>
      <c r="V260" s="39"/>
      <c r="W260" s="39"/>
      <c r="X260" s="39"/>
      <c r="Y260" s="39"/>
      <c r="Z260" s="39"/>
      <c r="AA260" s="39"/>
      <c r="AB260" s="39"/>
      <c r="AC260" s="39"/>
      <c r="AD260" s="39"/>
      <c r="AE260" s="39"/>
      <c r="AT260" s="17" t="s">
        <v>246</v>
      </c>
      <c r="AU260" s="17" t="s">
        <v>87</v>
      </c>
    </row>
    <row r="261" s="2" customFormat="1">
      <c r="A261" s="39"/>
      <c r="B261" s="40"/>
      <c r="C261" s="41"/>
      <c r="D261" s="242" t="s">
        <v>294</v>
      </c>
      <c r="E261" s="41"/>
      <c r="F261" s="246" t="s">
        <v>540</v>
      </c>
      <c r="G261" s="41"/>
      <c r="H261" s="41"/>
      <c r="I261" s="149"/>
      <c r="J261" s="41"/>
      <c r="K261" s="41"/>
      <c r="L261" s="45"/>
      <c r="M261" s="244"/>
      <c r="N261" s="245"/>
      <c r="O261" s="86"/>
      <c r="P261" s="86"/>
      <c r="Q261" s="86"/>
      <c r="R261" s="86"/>
      <c r="S261" s="86"/>
      <c r="T261" s="87"/>
      <c r="U261" s="39"/>
      <c r="V261" s="39"/>
      <c r="W261" s="39"/>
      <c r="X261" s="39"/>
      <c r="Y261" s="39"/>
      <c r="Z261" s="39"/>
      <c r="AA261" s="39"/>
      <c r="AB261" s="39"/>
      <c r="AC261" s="39"/>
      <c r="AD261" s="39"/>
      <c r="AE261" s="39"/>
      <c r="AT261" s="17" t="s">
        <v>294</v>
      </c>
      <c r="AU261" s="17" t="s">
        <v>87</v>
      </c>
    </row>
    <row r="262" s="13" customFormat="1">
      <c r="A262" s="13"/>
      <c r="B262" s="247"/>
      <c r="C262" s="248"/>
      <c r="D262" s="242" t="s">
        <v>248</v>
      </c>
      <c r="E262" s="249" t="s">
        <v>39</v>
      </c>
      <c r="F262" s="250" t="s">
        <v>1102</v>
      </c>
      <c r="G262" s="248"/>
      <c r="H262" s="251">
        <v>62.231999999999999</v>
      </c>
      <c r="I262" s="252"/>
      <c r="J262" s="248"/>
      <c r="K262" s="248"/>
      <c r="L262" s="253"/>
      <c r="M262" s="254"/>
      <c r="N262" s="255"/>
      <c r="O262" s="255"/>
      <c r="P262" s="255"/>
      <c r="Q262" s="255"/>
      <c r="R262" s="255"/>
      <c r="S262" s="255"/>
      <c r="T262" s="256"/>
      <c r="U262" s="13"/>
      <c r="V262" s="13"/>
      <c r="W262" s="13"/>
      <c r="X262" s="13"/>
      <c r="Y262" s="13"/>
      <c r="Z262" s="13"/>
      <c r="AA262" s="13"/>
      <c r="AB262" s="13"/>
      <c r="AC262" s="13"/>
      <c r="AD262" s="13"/>
      <c r="AE262" s="13"/>
      <c r="AT262" s="257" t="s">
        <v>248</v>
      </c>
      <c r="AU262" s="257" t="s">
        <v>87</v>
      </c>
      <c r="AV262" s="13" t="s">
        <v>89</v>
      </c>
      <c r="AW262" s="13" t="s">
        <v>41</v>
      </c>
      <c r="AX262" s="13" t="s">
        <v>80</v>
      </c>
      <c r="AY262" s="257" t="s">
        <v>235</v>
      </c>
    </row>
    <row r="263" s="13" customFormat="1">
      <c r="A263" s="13"/>
      <c r="B263" s="247"/>
      <c r="C263" s="248"/>
      <c r="D263" s="242" t="s">
        <v>248</v>
      </c>
      <c r="E263" s="249" t="s">
        <v>39</v>
      </c>
      <c r="F263" s="250" t="s">
        <v>1081</v>
      </c>
      <c r="G263" s="248"/>
      <c r="H263" s="251">
        <v>14.82</v>
      </c>
      <c r="I263" s="252"/>
      <c r="J263" s="248"/>
      <c r="K263" s="248"/>
      <c r="L263" s="253"/>
      <c r="M263" s="254"/>
      <c r="N263" s="255"/>
      <c r="O263" s="255"/>
      <c r="P263" s="255"/>
      <c r="Q263" s="255"/>
      <c r="R263" s="255"/>
      <c r="S263" s="255"/>
      <c r="T263" s="256"/>
      <c r="U263" s="13"/>
      <c r="V263" s="13"/>
      <c r="W263" s="13"/>
      <c r="X263" s="13"/>
      <c r="Y263" s="13"/>
      <c r="Z263" s="13"/>
      <c r="AA263" s="13"/>
      <c r="AB263" s="13"/>
      <c r="AC263" s="13"/>
      <c r="AD263" s="13"/>
      <c r="AE263" s="13"/>
      <c r="AT263" s="257" t="s">
        <v>248</v>
      </c>
      <c r="AU263" s="257" t="s">
        <v>87</v>
      </c>
      <c r="AV263" s="13" t="s">
        <v>89</v>
      </c>
      <c r="AW263" s="13" t="s">
        <v>41</v>
      </c>
      <c r="AX263" s="13" t="s">
        <v>80</v>
      </c>
      <c r="AY263" s="257" t="s">
        <v>235</v>
      </c>
    </row>
    <row r="264" s="13" customFormat="1">
      <c r="A264" s="13"/>
      <c r="B264" s="247"/>
      <c r="C264" s="248"/>
      <c r="D264" s="242" t="s">
        <v>248</v>
      </c>
      <c r="E264" s="249" t="s">
        <v>39</v>
      </c>
      <c r="F264" s="250" t="s">
        <v>1082</v>
      </c>
      <c r="G264" s="248"/>
      <c r="H264" s="251">
        <v>13.779999999999999</v>
      </c>
      <c r="I264" s="252"/>
      <c r="J264" s="248"/>
      <c r="K264" s="248"/>
      <c r="L264" s="253"/>
      <c r="M264" s="254"/>
      <c r="N264" s="255"/>
      <c r="O264" s="255"/>
      <c r="P264" s="255"/>
      <c r="Q264" s="255"/>
      <c r="R264" s="255"/>
      <c r="S264" s="255"/>
      <c r="T264" s="256"/>
      <c r="U264" s="13"/>
      <c r="V264" s="13"/>
      <c r="W264" s="13"/>
      <c r="X264" s="13"/>
      <c r="Y264" s="13"/>
      <c r="Z264" s="13"/>
      <c r="AA264" s="13"/>
      <c r="AB264" s="13"/>
      <c r="AC264" s="13"/>
      <c r="AD264" s="13"/>
      <c r="AE264" s="13"/>
      <c r="AT264" s="257" t="s">
        <v>248</v>
      </c>
      <c r="AU264" s="257" t="s">
        <v>87</v>
      </c>
      <c r="AV264" s="13" t="s">
        <v>89</v>
      </c>
      <c r="AW264" s="13" t="s">
        <v>41</v>
      </c>
      <c r="AX264" s="13" t="s">
        <v>80</v>
      </c>
      <c r="AY264" s="257" t="s">
        <v>235</v>
      </c>
    </row>
    <row r="265" s="14" customFormat="1">
      <c r="A265" s="14"/>
      <c r="B265" s="258"/>
      <c r="C265" s="259"/>
      <c r="D265" s="242" t="s">
        <v>248</v>
      </c>
      <c r="E265" s="260" t="s">
        <v>39</v>
      </c>
      <c r="F265" s="261" t="s">
        <v>250</v>
      </c>
      <c r="G265" s="259"/>
      <c r="H265" s="262">
        <v>90.831999999999994</v>
      </c>
      <c r="I265" s="263"/>
      <c r="J265" s="259"/>
      <c r="K265" s="259"/>
      <c r="L265" s="264"/>
      <c r="M265" s="265"/>
      <c r="N265" s="266"/>
      <c r="O265" s="266"/>
      <c r="P265" s="266"/>
      <c r="Q265" s="266"/>
      <c r="R265" s="266"/>
      <c r="S265" s="266"/>
      <c r="T265" s="267"/>
      <c r="U265" s="14"/>
      <c r="V265" s="14"/>
      <c r="W265" s="14"/>
      <c r="X265" s="14"/>
      <c r="Y265" s="14"/>
      <c r="Z265" s="14"/>
      <c r="AA265" s="14"/>
      <c r="AB265" s="14"/>
      <c r="AC265" s="14"/>
      <c r="AD265" s="14"/>
      <c r="AE265" s="14"/>
      <c r="AT265" s="268" t="s">
        <v>248</v>
      </c>
      <c r="AU265" s="268" t="s">
        <v>87</v>
      </c>
      <c r="AV265" s="14" t="s">
        <v>242</v>
      </c>
      <c r="AW265" s="14" t="s">
        <v>41</v>
      </c>
      <c r="AX265" s="14" t="s">
        <v>87</v>
      </c>
      <c r="AY265" s="268" t="s">
        <v>235</v>
      </c>
    </row>
    <row r="266" s="2" customFormat="1" ht="21.75" customHeight="1">
      <c r="A266" s="39"/>
      <c r="B266" s="40"/>
      <c r="C266" s="229" t="s">
        <v>636</v>
      </c>
      <c r="D266" s="229" t="s">
        <v>238</v>
      </c>
      <c r="E266" s="230" t="s">
        <v>425</v>
      </c>
      <c r="F266" s="231" t="s">
        <v>426</v>
      </c>
      <c r="G266" s="232" t="s">
        <v>182</v>
      </c>
      <c r="H266" s="233">
        <v>0.251</v>
      </c>
      <c r="I266" s="234"/>
      <c r="J266" s="235">
        <f>ROUND(I266*H266,2)</f>
        <v>0</v>
      </c>
      <c r="K266" s="231" t="s">
        <v>241</v>
      </c>
      <c r="L266" s="45"/>
      <c r="M266" s="236" t="s">
        <v>39</v>
      </c>
      <c r="N266" s="237" t="s">
        <v>53</v>
      </c>
      <c r="O266" s="86"/>
      <c r="P266" s="238">
        <f>O266*H266</f>
        <v>0</v>
      </c>
      <c r="Q266" s="238">
        <v>0</v>
      </c>
      <c r="R266" s="238">
        <f>Q266*H266</f>
        <v>0</v>
      </c>
      <c r="S266" s="238">
        <v>0</v>
      </c>
      <c r="T266" s="239">
        <f>S266*H266</f>
        <v>0</v>
      </c>
      <c r="U266" s="39"/>
      <c r="V266" s="39"/>
      <c r="W266" s="39"/>
      <c r="X266" s="39"/>
      <c r="Y266" s="39"/>
      <c r="Z266" s="39"/>
      <c r="AA266" s="39"/>
      <c r="AB266" s="39"/>
      <c r="AC266" s="39"/>
      <c r="AD266" s="39"/>
      <c r="AE266" s="39"/>
      <c r="AR266" s="240" t="s">
        <v>389</v>
      </c>
      <c r="AT266" s="240" t="s">
        <v>238</v>
      </c>
      <c r="AU266" s="240" t="s">
        <v>87</v>
      </c>
      <c r="AY266" s="17" t="s">
        <v>235</v>
      </c>
      <c r="BE266" s="241">
        <f>IF(N266="základní",J266,0)</f>
        <v>0</v>
      </c>
      <c r="BF266" s="241">
        <f>IF(N266="snížená",J266,0)</f>
        <v>0</v>
      </c>
      <c r="BG266" s="241">
        <f>IF(N266="zákl. přenesená",J266,0)</f>
        <v>0</v>
      </c>
      <c r="BH266" s="241">
        <f>IF(N266="sníž. přenesená",J266,0)</f>
        <v>0</v>
      </c>
      <c r="BI266" s="241">
        <f>IF(N266="nulová",J266,0)</f>
        <v>0</v>
      </c>
      <c r="BJ266" s="17" t="s">
        <v>242</v>
      </c>
      <c r="BK266" s="241">
        <f>ROUND(I266*H266,2)</f>
        <v>0</v>
      </c>
      <c r="BL266" s="17" t="s">
        <v>389</v>
      </c>
      <c r="BM266" s="240" t="s">
        <v>1103</v>
      </c>
    </row>
    <row r="267" s="2" customFormat="1">
      <c r="A267" s="39"/>
      <c r="B267" s="40"/>
      <c r="C267" s="41"/>
      <c r="D267" s="242" t="s">
        <v>244</v>
      </c>
      <c r="E267" s="41"/>
      <c r="F267" s="243" t="s">
        <v>428</v>
      </c>
      <c r="G267" s="41"/>
      <c r="H267" s="41"/>
      <c r="I267" s="149"/>
      <c r="J267" s="41"/>
      <c r="K267" s="41"/>
      <c r="L267" s="45"/>
      <c r="M267" s="244"/>
      <c r="N267" s="245"/>
      <c r="O267" s="86"/>
      <c r="P267" s="86"/>
      <c r="Q267" s="86"/>
      <c r="R267" s="86"/>
      <c r="S267" s="86"/>
      <c r="T267" s="87"/>
      <c r="U267" s="39"/>
      <c r="V267" s="39"/>
      <c r="W267" s="39"/>
      <c r="X267" s="39"/>
      <c r="Y267" s="39"/>
      <c r="Z267" s="39"/>
      <c r="AA267" s="39"/>
      <c r="AB267" s="39"/>
      <c r="AC267" s="39"/>
      <c r="AD267" s="39"/>
      <c r="AE267" s="39"/>
      <c r="AT267" s="17" t="s">
        <v>244</v>
      </c>
      <c r="AU267" s="17" t="s">
        <v>87</v>
      </c>
    </row>
    <row r="268" s="2" customFormat="1">
      <c r="A268" s="39"/>
      <c r="B268" s="40"/>
      <c r="C268" s="41"/>
      <c r="D268" s="242" t="s">
        <v>246</v>
      </c>
      <c r="E268" s="41"/>
      <c r="F268" s="246" t="s">
        <v>634</v>
      </c>
      <c r="G268" s="41"/>
      <c r="H268" s="41"/>
      <c r="I268" s="149"/>
      <c r="J268" s="41"/>
      <c r="K268" s="41"/>
      <c r="L268" s="45"/>
      <c r="M268" s="244"/>
      <c r="N268" s="245"/>
      <c r="O268" s="86"/>
      <c r="P268" s="86"/>
      <c r="Q268" s="86"/>
      <c r="R268" s="86"/>
      <c r="S268" s="86"/>
      <c r="T268" s="87"/>
      <c r="U268" s="39"/>
      <c r="V268" s="39"/>
      <c r="W268" s="39"/>
      <c r="X268" s="39"/>
      <c r="Y268" s="39"/>
      <c r="Z268" s="39"/>
      <c r="AA268" s="39"/>
      <c r="AB268" s="39"/>
      <c r="AC268" s="39"/>
      <c r="AD268" s="39"/>
      <c r="AE268" s="39"/>
      <c r="AT268" s="17" t="s">
        <v>246</v>
      </c>
      <c r="AU268" s="17" t="s">
        <v>87</v>
      </c>
    </row>
    <row r="269" s="13" customFormat="1">
      <c r="A269" s="13"/>
      <c r="B269" s="247"/>
      <c r="C269" s="248"/>
      <c r="D269" s="242" t="s">
        <v>248</v>
      </c>
      <c r="E269" s="249" t="s">
        <v>39</v>
      </c>
      <c r="F269" s="250" t="s">
        <v>1104</v>
      </c>
      <c r="G269" s="248"/>
      <c r="H269" s="251">
        <v>0.251</v>
      </c>
      <c r="I269" s="252"/>
      <c r="J269" s="248"/>
      <c r="K269" s="248"/>
      <c r="L269" s="253"/>
      <c r="M269" s="254"/>
      <c r="N269" s="255"/>
      <c r="O269" s="255"/>
      <c r="P269" s="255"/>
      <c r="Q269" s="255"/>
      <c r="R269" s="255"/>
      <c r="S269" s="255"/>
      <c r="T269" s="256"/>
      <c r="U269" s="13"/>
      <c r="V269" s="13"/>
      <c r="W269" s="13"/>
      <c r="X269" s="13"/>
      <c r="Y269" s="13"/>
      <c r="Z269" s="13"/>
      <c r="AA269" s="13"/>
      <c r="AB269" s="13"/>
      <c r="AC269" s="13"/>
      <c r="AD269" s="13"/>
      <c r="AE269" s="13"/>
      <c r="AT269" s="257" t="s">
        <v>248</v>
      </c>
      <c r="AU269" s="257" t="s">
        <v>87</v>
      </c>
      <c r="AV269" s="13" t="s">
        <v>89</v>
      </c>
      <c r="AW269" s="13" t="s">
        <v>41</v>
      </c>
      <c r="AX269" s="13" t="s">
        <v>80</v>
      </c>
      <c r="AY269" s="257" t="s">
        <v>235</v>
      </c>
    </row>
    <row r="270" s="14" customFormat="1">
      <c r="A270" s="14"/>
      <c r="B270" s="258"/>
      <c r="C270" s="259"/>
      <c r="D270" s="242" t="s">
        <v>248</v>
      </c>
      <c r="E270" s="260" t="s">
        <v>39</v>
      </c>
      <c r="F270" s="261" t="s">
        <v>250</v>
      </c>
      <c r="G270" s="259"/>
      <c r="H270" s="262">
        <v>0.251</v>
      </c>
      <c r="I270" s="263"/>
      <c r="J270" s="259"/>
      <c r="K270" s="259"/>
      <c r="L270" s="264"/>
      <c r="M270" s="265"/>
      <c r="N270" s="266"/>
      <c r="O270" s="266"/>
      <c r="P270" s="266"/>
      <c r="Q270" s="266"/>
      <c r="R270" s="266"/>
      <c r="S270" s="266"/>
      <c r="T270" s="267"/>
      <c r="U270" s="14"/>
      <c r="V270" s="14"/>
      <c r="W270" s="14"/>
      <c r="X270" s="14"/>
      <c r="Y270" s="14"/>
      <c r="Z270" s="14"/>
      <c r="AA270" s="14"/>
      <c r="AB270" s="14"/>
      <c r="AC270" s="14"/>
      <c r="AD270" s="14"/>
      <c r="AE270" s="14"/>
      <c r="AT270" s="268" t="s">
        <v>248</v>
      </c>
      <c r="AU270" s="268" t="s">
        <v>87</v>
      </c>
      <c r="AV270" s="14" t="s">
        <v>242</v>
      </c>
      <c r="AW270" s="14" t="s">
        <v>41</v>
      </c>
      <c r="AX270" s="14" t="s">
        <v>87</v>
      </c>
      <c r="AY270" s="268" t="s">
        <v>235</v>
      </c>
    </row>
    <row r="271" s="2" customFormat="1" ht="21.75" customHeight="1">
      <c r="A271" s="39"/>
      <c r="B271" s="40"/>
      <c r="C271" s="229" t="s">
        <v>639</v>
      </c>
      <c r="D271" s="229" t="s">
        <v>238</v>
      </c>
      <c r="E271" s="230" t="s">
        <v>251</v>
      </c>
      <c r="F271" s="231" t="s">
        <v>252</v>
      </c>
      <c r="G271" s="232" t="s">
        <v>253</v>
      </c>
      <c r="H271" s="233">
        <v>336.875</v>
      </c>
      <c r="I271" s="234"/>
      <c r="J271" s="235">
        <f>ROUND(I271*H271,2)</f>
        <v>0</v>
      </c>
      <c r="K271" s="231" t="s">
        <v>241</v>
      </c>
      <c r="L271" s="45"/>
      <c r="M271" s="236" t="s">
        <v>39</v>
      </c>
      <c r="N271" s="237" t="s">
        <v>53</v>
      </c>
      <c r="O271" s="86"/>
      <c r="P271" s="238">
        <f>O271*H271</f>
        <v>0</v>
      </c>
      <c r="Q271" s="238">
        <v>0</v>
      </c>
      <c r="R271" s="238">
        <f>Q271*H271</f>
        <v>0</v>
      </c>
      <c r="S271" s="238">
        <v>0</v>
      </c>
      <c r="T271" s="239">
        <f>S271*H271</f>
        <v>0</v>
      </c>
      <c r="U271" s="39"/>
      <c r="V271" s="39"/>
      <c r="W271" s="39"/>
      <c r="X271" s="39"/>
      <c r="Y271" s="39"/>
      <c r="Z271" s="39"/>
      <c r="AA271" s="39"/>
      <c r="AB271" s="39"/>
      <c r="AC271" s="39"/>
      <c r="AD271" s="39"/>
      <c r="AE271" s="39"/>
      <c r="AR271" s="240" t="s">
        <v>242</v>
      </c>
      <c r="AT271" s="240" t="s">
        <v>238</v>
      </c>
      <c r="AU271" s="240" t="s">
        <v>87</v>
      </c>
      <c r="AY271" s="17" t="s">
        <v>235</v>
      </c>
      <c r="BE271" s="241">
        <f>IF(N271="základní",J271,0)</f>
        <v>0</v>
      </c>
      <c r="BF271" s="241">
        <f>IF(N271="snížená",J271,0)</f>
        <v>0</v>
      </c>
      <c r="BG271" s="241">
        <f>IF(N271="zákl. přenesená",J271,0)</f>
        <v>0</v>
      </c>
      <c r="BH271" s="241">
        <f>IF(N271="sníž. přenesená",J271,0)</f>
        <v>0</v>
      </c>
      <c r="BI271" s="241">
        <f>IF(N271="nulová",J271,0)</f>
        <v>0</v>
      </c>
      <c r="BJ271" s="17" t="s">
        <v>242</v>
      </c>
      <c r="BK271" s="241">
        <f>ROUND(I271*H271,2)</f>
        <v>0</v>
      </c>
      <c r="BL271" s="17" t="s">
        <v>242</v>
      </c>
      <c r="BM271" s="240" t="s">
        <v>1105</v>
      </c>
    </row>
    <row r="272" s="2" customFormat="1">
      <c r="A272" s="39"/>
      <c r="B272" s="40"/>
      <c r="C272" s="41"/>
      <c r="D272" s="242" t="s">
        <v>244</v>
      </c>
      <c r="E272" s="41"/>
      <c r="F272" s="243" t="s">
        <v>255</v>
      </c>
      <c r="G272" s="41"/>
      <c r="H272" s="41"/>
      <c r="I272" s="149"/>
      <c r="J272" s="41"/>
      <c r="K272" s="41"/>
      <c r="L272" s="45"/>
      <c r="M272" s="244"/>
      <c r="N272" s="245"/>
      <c r="O272" s="86"/>
      <c r="P272" s="86"/>
      <c r="Q272" s="86"/>
      <c r="R272" s="86"/>
      <c r="S272" s="86"/>
      <c r="T272" s="87"/>
      <c r="U272" s="39"/>
      <c r="V272" s="39"/>
      <c r="W272" s="39"/>
      <c r="X272" s="39"/>
      <c r="Y272" s="39"/>
      <c r="Z272" s="39"/>
      <c r="AA272" s="39"/>
      <c r="AB272" s="39"/>
      <c r="AC272" s="39"/>
      <c r="AD272" s="39"/>
      <c r="AE272" s="39"/>
      <c r="AT272" s="17" t="s">
        <v>244</v>
      </c>
      <c r="AU272" s="17" t="s">
        <v>87</v>
      </c>
    </row>
    <row r="273" s="2" customFormat="1">
      <c r="A273" s="39"/>
      <c r="B273" s="40"/>
      <c r="C273" s="41"/>
      <c r="D273" s="242" t="s">
        <v>246</v>
      </c>
      <c r="E273" s="41"/>
      <c r="F273" s="246" t="s">
        <v>256</v>
      </c>
      <c r="G273" s="41"/>
      <c r="H273" s="41"/>
      <c r="I273" s="149"/>
      <c r="J273" s="41"/>
      <c r="K273" s="41"/>
      <c r="L273" s="45"/>
      <c r="M273" s="244"/>
      <c r="N273" s="245"/>
      <c r="O273" s="86"/>
      <c r="P273" s="86"/>
      <c r="Q273" s="86"/>
      <c r="R273" s="86"/>
      <c r="S273" s="86"/>
      <c r="T273" s="87"/>
      <c r="U273" s="39"/>
      <c r="V273" s="39"/>
      <c r="W273" s="39"/>
      <c r="X273" s="39"/>
      <c r="Y273" s="39"/>
      <c r="Z273" s="39"/>
      <c r="AA273" s="39"/>
      <c r="AB273" s="39"/>
      <c r="AC273" s="39"/>
      <c r="AD273" s="39"/>
      <c r="AE273" s="39"/>
      <c r="AT273" s="17" t="s">
        <v>246</v>
      </c>
      <c r="AU273" s="17" t="s">
        <v>87</v>
      </c>
    </row>
    <row r="274" s="13" customFormat="1">
      <c r="A274" s="13"/>
      <c r="B274" s="247"/>
      <c r="C274" s="248"/>
      <c r="D274" s="242" t="s">
        <v>248</v>
      </c>
      <c r="E274" s="249" t="s">
        <v>39</v>
      </c>
      <c r="F274" s="250" t="s">
        <v>853</v>
      </c>
      <c r="G274" s="248"/>
      <c r="H274" s="251">
        <v>336.875</v>
      </c>
      <c r="I274" s="252"/>
      <c r="J274" s="248"/>
      <c r="K274" s="248"/>
      <c r="L274" s="253"/>
      <c r="M274" s="254"/>
      <c r="N274" s="255"/>
      <c r="O274" s="255"/>
      <c r="P274" s="255"/>
      <c r="Q274" s="255"/>
      <c r="R274" s="255"/>
      <c r="S274" s="255"/>
      <c r="T274" s="256"/>
      <c r="U274" s="13"/>
      <c r="V274" s="13"/>
      <c r="W274" s="13"/>
      <c r="X274" s="13"/>
      <c r="Y274" s="13"/>
      <c r="Z274" s="13"/>
      <c r="AA274" s="13"/>
      <c r="AB274" s="13"/>
      <c r="AC274" s="13"/>
      <c r="AD274" s="13"/>
      <c r="AE274" s="13"/>
      <c r="AT274" s="257" t="s">
        <v>248</v>
      </c>
      <c r="AU274" s="257" t="s">
        <v>87</v>
      </c>
      <c r="AV274" s="13" t="s">
        <v>89</v>
      </c>
      <c r="AW274" s="13" t="s">
        <v>41</v>
      </c>
      <c r="AX274" s="13" t="s">
        <v>80</v>
      </c>
      <c r="AY274" s="257" t="s">
        <v>235</v>
      </c>
    </row>
    <row r="275" s="14" customFormat="1">
      <c r="A275" s="14"/>
      <c r="B275" s="258"/>
      <c r="C275" s="259"/>
      <c r="D275" s="242" t="s">
        <v>248</v>
      </c>
      <c r="E275" s="260" t="s">
        <v>39</v>
      </c>
      <c r="F275" s="261" t="s">
        <v>250</v>
      </c>
      <c r="G275" s="259"/>
      <c r="H275" s="262">
        <v>336.875</v>
      </c>
      <c r="I275" s="263"/>
      <c r="J275" s="259"/>
      <c r="K275" s="259"/>
      <c r="L275" s="264"/>
      <c r="M275" s="265"/>
      <c r="N275" s="266"/>
      <c r="O275" s="266"/>
      <c r="P275" s="266"/>
      <c r="Q275" s="266"/>
      <c r="R275" s="266"/>
      <c r="S275" s="266"/>
      <c r="T275" s="267"/>
      <c r="U275" s="14"/>
      <c r="V275" s="14"/>
      <c r="W275" s="14"/>
      <c r="X275" s="14"/>
      <c r="Y275" s="14"/>
      <c r="Z275" s="14"/>
      <c r="AA275" s="14"/>
      <c r="AB275" s="14"/>
      <c r="AC275" s="14"/>
      <c r="AD275" s="14"/>
      <c r="AE275" s="14"/>
      <c r="AT275" s="268" t="s">
        <v>248</v>
      </c>
      <c r="AU275" s="268" t="s">
        <v>87</v>
      </c>
      <c r="AV275" s="14" t="s">
        <v>242</v>
      </c>
      <c r="AW275" s="14" t="s">
        <v>41</v>
      </c>
      <c r="AX275" s="14" t="s">
        <v>87</v>
      </c>
      <c r="AY275" s="268" t="s">
        <v>235</v>
      </c>
    </row>
    <row r="276" s="2" customFormat="1" ht="21.75" customHeight="1">
      <c r="A276" s="39"/>
      <c r="B276" s="40"/>
      <c r="C276" s="229" t="s">
        <v>641</v>
      </c>
      <c r="D276" s="229" t="s">
        <v>238</v>
      </c>
      <c r="E276" s="230" t="s">
        <v>259</v>
      </c>
      <c r="F276" s="231" t="s">
        <v>260</v>
      </c>
      <c r="G276" s="232" t="s">
        <v>186</v>
      </c>
      <c r="H276" s="233">
        <v>2.8799999999999999</v>
      </c>
      <c r="I276" s="234"/>
      <c r="J276" s="235">
        <f>ROUND(I276*H276,2)</f>
        <v>0</v>
      </c>
      <c r="K276" s="231" t="s">
        <v>241</v>
      </c>
      <c r="L276" s="45"/>
      <c r="M276" s="236" t="s">
        <v>39</v>
      </c>
      <c r="N276" s="237" t="s">
        <v>53</v>
      </c>
      <c r="O276" s="86"/>
      <c r="P276" s="238">
        <f>O276*H276</f>
        <v>0</v>
      </c>
      <c r="Q276" s="238">
        <v>0</v>
      </c>
      <c r="R276" s="238">
        <f>Q276*H276</f>
        <v>0</v>
      </c>
      <c r="S276" s="238">
        <v>0</v>
      </c>
      <c r="T276" s="239">
        <f>S276*H276</f>
        <v>0</v>
      </c>
      <c r="U276" s="39"/>
      <c r="V276" s="39"/>
      <c r="W276" s="39"/>
      <c r="X276" s="39"/>
      <c r="Y276" s="39"/>
      <c r="Z276" s="39"/>
      <c r="AA276" s="39"/>
      <c r="AB276" s="39"/>
      <c r="AC276" s="39"/>
      <c r="AD276" s="39"/>
      <c r="AE276" s="39"/>
      <c r="AR276" s="240" t="s">
        <v>242</v>
      </c>
      <c r="AT276" s="240" t="s">
        <v>238</v>
      </c>
      <c r="AU276" s="240" t="s">
        <v>87</v>
      </c>
      <c r="AY276" s="17" t="s">
        <v>235</v>
      </c>
      <c r="BE276" s="241">
        <f>IF(N276="základní",J276,0)</f>
        <v>0</v>
      </c>
      <c r="BF276" s="241">
        <f>IF(N276="snížená",J276,0)</f>
        <v>0</v>
      </c>
      <c r="BG276" s="241">
        <f>IF(N276="zákl. přenesená",J276,0)</f>
        <v>0</v>
      </c>
      <c r="BH276" s="241">
        <f>IF(N276="sníž. přenesená",J276,0)</f>
        <v>0</v>
      </c>
      <c r="BI276" s="241">
        <f>IF(N276="nulová",J276,0)</f>
        <v>0</v>
      </c>
      <c r="BJ276" s="17" t="s">
        <v>242</v>
      </c>
      <c r="BK276" s="241">
        <f>ROUND(I276*H276,2)</f>
        <v>0</v>
      </c>
      <c r="BL276" s="17" t="s">
        <v>242</v>
      </c>
      <c r="BM276" s="240" t="s">
        <v>1106</v>
      </c>
    </row>
    <row r="277" s="2" customFormat="1">
      <c r="A277" s="39"/>
      <c r="B277" s="40"/>
      <c r="C277" s="41"/>
      <c r="D277" s="242" t="s">
        <v>244</v>
      </c>
      <c r="E277" s="41"/>
      <c r="F277" s="243" t="s">
        <v>262</v>
      </c>
      <c r="G277" s="41"/>
      <c r="H277" s="41"/>
      <c r="I277" s="149"/>
      <c r="J277" s="41"/>
      <c r="K277" s="41"/>
      <c r="L277" s="45"/>
      <c r="M277" s="244"/>
      <c r="N277" s="245"/>
      <c r="O277" s="86"/>
      <c r="P277" s="86"/>
      <c r="Q277" s="86"/>
      <c r="R277" s="86"/>
      <c r="S277" s="86"/>
      <c r="T277" s="87"/>
      <c r="U277" s="39"/>
      <c r="V277" s="39"/>
      <c r="W277" s="39"/>
      <c r="X277" s="39"/>
      <c r="Y277" s="39"/>
      <c r="Z277" s="39"/>
      <c r="AA277" s="39"/>
      <c r="AB277" s="39"/>
      <c r="AC277" s="39"/>
      <c r="AD277" s="39"/>
      <c r="AE277" s="39"/>
      <c r="AT277" s="17" t="s">
        <v>244</v>
      </c>
      <c r="AU277" s="17" t="s">
        <v>87</v>
      </c>
    </row>
    <row r="278" s="2" customFormat="1">
      <c r="A278" s="39"/>
      <c r="B278" s="40"/>
      <c r="C278" s="41"/>
      <c r="D278" s="242" t="s">
        <v>246</v>
      </c>
      <c r="E278" s="41"/>
      <c r="F278" s="246" t="s">
        <v>263</v>
      </c>
      <c r="G278" s="41"/>
      <c r="H278" s="41"/>
      <c r="I278" s="149"/>
      <c r="J278" s="41"/>
      <c r="K278" s="41"/>
      <c r="L278" s="45"/>
      <c r="M278" s="244"/>
      <c r="N278" s="245"/>
      <c r="O278" s="86"/>
      <c r="P278" s="86"/>
      <c r="Q278" s="86"/>
      <c r="R278" s="86"/>
      <c r="S278" s="86"/>
      <c r="T278" s="87"/>
      <c r="U278" s="39"/>
      <c r="V278" s="39"/>
      <c r="W278" s="39"/>
      <c r="X278" s="39"/>
      <c r="Y278" s="39"/>
      <c r="Z278" s="39"/>
      <c r="AA278" s="39"/>
      <c r="AB278" s="39"/>
      <c r="AC278" s="39"/>
      <c r="AD278" s="39"/>
      <c r="AE278" s="39"/>
      <c r="AT278" s="17" t="s">
        <v>246</v>
      </c>
      <c r="AU278" s="17" t="s">
        <v>87</v>
      </c>
    </row>
    <row r="279" s="13" customFormat="1">
      <c r="A279" s="13"/>
      <c r="B279" s="247"/>
      <c r="C279" s="248"/>
      <c r="D279" s="242" t="s">
        <v>248</v>
      </c>
      <c r="E279" s="249" t="s">
        <v>39</v>
      </c>
      <c r="F279" s="250" t="s">
        <v>855</v>
      </c>
      <c r="G279" s="248"/>
      <c r="H279" s="251">
        <v>2.8799999999999999</v>
      </c>
      <c r="I279" s="252"/>
      <c r="J279" s="248"/>
      <c r="K279" s="248"/>
      <c r="L279" s="253"/>
      <c r="M279" s="254"/>
      <c r="N279" s="255"/>
      <c r="O279" s="255"/>
      <c r="P279" s="255"/>
      <c r="Q279" s="255"/>
      <c r="R279" s="255"/>
      <c r="S279" s="255"/>
      <c r="T279" s="256"/>
      <c r="U279" s="13"/>
      <c r="V279" s="13"/>
      <c r="W279" s="13"/>
      <c r="X279" s="13"/>
      <c r="Y279" s="13"/>
      <c r="Z279" s="13"/>
      <c r="AA279" s="13"/>
      <c r="AB279" s="13"/>
      <c r="AC279" s="13"/>
      <c r="AD279" s="13"/>
      <c r="AE279" s="13"/>
      <c r="AT279" s="257" t="s">
        <v>248</v>
      </c>
      <c r="AU279" s="257" t="s">
        <v>87</v>
      </c>
      <c r="AV279" s="13" t="s">
        <v>89</v>
      </c>
      <c r="AW279" s="13" t="s">
        <v>41</v>
      </c>
      <c r="AX279" s="13" t="s">
        <v>80</v>
      </c>
      <c r="AY279" s="257" t="s">
        <v>235</v>
      </c>
    </row>
    <row r="280" s="14" customFormat="1">
      <c r="A280" s="14"/>
      <c r="B280" s="258"/>
      <c r="C280" s="259"/>
      <c r="D280" s="242" t="s">
        <v>248</v>
      </c>
      <c r="E280" s="260" t="s">
        <v>39</v>
      </c>
      <c r="F280" s="261" t="s">
        <v>250</v>
      </c>
      <c r="G280" s="259"/>
      <c r="H280" s="262">
        <v>2.8799999999999999</v>
      </c>
      <c r="I280" s="263"/>
      <c r="J280" s="259"/>
      <c r="K280" s="259"/>
      <c r="L280" s="264"/>
      <c r="M280" s="265"/>
      <c r="N280" s="266"/>
      <c r="O280" s="266"/>
      <c r="P280" s="266"/>
      <c r="Q280" s="266"/>
      <c r="R280" s="266"/>
      <c r="S280" s="266"/>
      <c r="T280" s="267"/>
      <c r="U280" s="14"/>
      <c r="V280" s="14"/>
      <c r="W280" s="14"/>
      <c r="X280" s="14"/>
      <c r="Y280" s="14"/>
      <c r="Z280" s="14"/>
      <c r="AA280" s="14"/>
      <c r="AB280" s="14"/>
      <c r="AC280" s="14"/>
      <c r="AD280" s="14"/>
      <c r="AE280" s="14"/>
      <c r="AT280" s="268" t="s">
        <v>248</v>
      </c>
      <c r="AU280" s="268" t="s">
        <v>87</v>
      </c>
      <c r="AV280" s="14" t="s">
        <v>242</v>
      </c>
      <c r="AW280" s="14" t="s">
        <v>41</v>
      </c>
      <c r="AX280" s="14" t="s">
        <v>87</v>
      </c>
      <c r="AY280" s="268" t="s">
        <v>235</v>
      </c>
    </row>
    <row r="281" s="2" customFormat="1" ht="21.75" customHeight="1">
      <c r="A281" s="39"/>
      <c r="B281" s="40"/>
      <c r="C281" s="229" t="s">
        <v>644</v>
      </c>
      <c r="D281" s="229" t="s">
        <v>238</v>
      </c>
      <c r="E281" s="230" t="s">
        <v>345</v>
      </c>
      <c r="F281" s="231" t="s">
        <v>346</v>
      </c>
      <c r="G281" s="232" t="s">
        <v>186</v>
      </c>
      <c r="H281" s="233">
        <v>1.44</v>
      </c>
      <c r="I281" s="234"/>
      <c r="J281" s="235">
        <f>ROUND(I281*H281,2)</f>
        <v>0</v>
      </c>
      <c r="K281" s="231" t="s">
        <v>241</v>
      </c>
      <c r="L281" s="45"/>
      <c r="M281" s="236" t="s">
        <v>39</v>
      </c>
      <c r="N281" s="237" t="s">
        <v>53</v>
      </c>
      <c r="O281" s="86"/>
      <c r="P281" s="238">
        <f>O281*H281</f>
        <v>0</v>
      </c>
      <c r="Q281" s="238">
        <v>0</v>
      </c>
      <c r="R281" s="238">
        <f>Q281*H281</f>
        <v>0</v>
      </c>
      <c r="S281" s="238">
        <v>0</v>
      </c>
      <c r="T281" s="239">
        <f>S281*H281</f>
        <v>0</v>
      </c>
      <c r="U281" s="39"/>
      <c r="V281" s="39"/>
      <c r="W281" s="39"/>
      <c r="X281" s="39"/>
      <c r="Y281" s="39"/>
      <c r="Z281" s="39"/>
      <c r="AA281" s="39"/>
      <c r="AB281" s="39"/>
      <c r="AC281" s="39"/>
      <c r="AD281" s="39"/>
      <c r="AE281" s="39"/>
      <c r="AR281" s="240" t="s">
        <v>242</v>
      </c>
      <c r="AT281" s="240" t="s">
        <v>238</v>
      </c>
      <c r="AU281" s="240" t="s">
        <v>87</v>
      </c>
      <c r="AY281" s="17" t="s">
        <v>235</v>
      </c>
      <c r="BE281" s="241">
        <f>IF(N281="základní",J281,0)</f>
        <v>0</v>
      </c>
      <c r="BF281" s="241">
        <f>IF(N281="snížená",J281,0)</f>
        <v>0</v>
      </c>
      <c r="BG281" s="241">
        <f>IF(N281="zákl. přenesená",J281,0)</f>
        <v>0</v>
      </c>
      <c r="BH281" s="241">
        <f>IF(N281="sníž. přenesená",J281,0)</f>
        <v>0</v>
      </c>
      <c r="BI281" s="241">
        <f>IF(N281="nulová",J281,0)</f>
        <v>0</v>
      </c>
      <c r="BJ281" s="17" t="s">
        <v>242</v>
      </c>
      <c r="BK281" s="241">
        <f>ROUND(I281*H281,2)</f>
        <v>0</v>
      </c>
      <c r="BL281" s="17" t="s">
        <v>242</v>
      </c>
      <c r="BM281" s="240" t="s">
        <v>1107</v>
      </c>
    </row>
    <row r="282" s="2" customFormat="1">
      <c r="A282" s="39"/>
      <c r="B282" s="40"/>
      <c r="C282" s="41"/>
      <c r="D282" s="242" t="s">
        <v>244</v>
      </c>
      <c r="E282" s="41"/>
      <c r="F282" s="243" t="s">
        <v>348</v>
      </c>
      <c r="G282" s="41"/>
      <c r="H282" s="41"/>
      <c r="I282" s="149"/>
      <c r="J282" s="41"/>
      <c r="K282" s="41"/>
      <c r="L282" s="45"/>
      <c r="M282" s="244"/>
      <c r="N282" s="245"/>
      <c r="O282" s="86"/>
      <c r="P282" s="86"/>
      <c r="Q282" s="86"/>
      <c r="R282" s="86"/>
      <c r="S282" s="86"/>
      <c r="T282" s="87"/>
      <c r="U282" s="39"/>
      <c r="V282" s="39"/>
      <c r="W282" s="39"/>
      <c r="X282" s="39"/>
      <c r="Y282" s="39"/>
      <c r="Z282" s="39"/>
      <c r="AA282" s="39"/>
      <c r="AB282" s="39"/>
      <c r="AC282" s="39"/>
      <c r="AD282" s="39"/>
      <c r="AE282" s="39"/>
      <c r="AT282" s="17" t="s">
        <v>244</v>
      </c>
      <c r="AU282" s="17" t="s">
        <v>87</v>
      </c>
    </row>
    <row r="283" s="13" customFormat="1">
      <c r="A283" s="13"/>
      <c r="B283" s="247"/>
      <c r="C283" s="248"/>
      <c r="D283" s="242" t="s">
        <v>248</v>
      </c>
      <c r="E283" s="249" t="s">
        <v>39</v>
      </c>
      <c r="F283" s="250" t="s">
        <v>1108</v>
      </c>
      <c r="G283" s="248"/>
      <c r="H283" s="251">
        <v>0.20000000000000001</v>
      </c>
      <c r="I283" s="252"/>
      <c r="J283" s="248"/>
      <c r="K283" s="248"/>
      <c r="L283" s="253"/>
      <c r="M283" s="254"/>
      <c r="N283" s="255"/>
      <c r="O283" s="255"/>
      <c r="P283" s="255"/>
      <c r="Q283" s="255"/>
      <c r="R283" s="255"/>
      <c r="S283" s="255"/>
      <c r="T283" s="256"/>
      <c r="U283" s="13"/>
      <c r="V283" s="13"/>
      <c r="W283" s="13"/>
      <c r="X283" s="13"/>
      <c r="Y283" s="13"/>
      <c r="Z283" s="13"/>
      <c r="AA283" s="13"/>
      <c r="AB283" s="13"/>
      <c r="AC283" s="13"/>
      <c r="AD283" s="13"/>
      <c r="AE283" s="13"/>
      <c r="AT283" s="257" t="s">
        <v>248</v>
      </c>
      <c r="AU283" s="257" t="s">
        <v>87</v>
      </c>
      <c r="AV283" s="13" t="s">
        <v>89</v>
      </c>
      <c r="AW283" s="13" t="s">
        <v>41</v>
      </c>
      <c r="AX283" s="13" t="s">
        <v>80</v>
      </c>
      <c r="AY283" s="257" t="s">
        <v>235</v>
      </c>
    </row>
    <row r="284" s="13" customFormat="1">
      <c r="A284" s="13"/>
      <c r="B284" s="247"/>
      <c r="C284" s="248"/>
      <c r="D284" s="242" t="s">
        <v>248</v>
      </c>
      <c r="E284" s="249" t="s">
        <v>39</v>
      </c>
      <c r="F284" s="250" t="s">
        <v>1109</v>
      </c>
      <c r="G284" s="248"/>
      <c r="H284" s="251">
        <v>1.24</v>
      </c>
      <c r="I284" s="252"/>
      <c r="J284" s="248"/>
      <c r="K284" s="248"/>
      <c r="L284" s="253"/>
      <c r="M284" s="254"/>
      <c r="N284" s="255"/>
      <c r="O284" s="255"/>
      <c r="P284" s="255"/>
      <c r="Q284" s="255"/>
      <c r="R284" s="255"/>
      <c r="S284" s="255"/>
      <c r="T284" s="256"/>
      <c r="U284" s="13"/>
      <c r="V284" s="13"/>
      <c r="W284" s="13"/>
      <c r="X284" s="13"/>
      <c r="Y284" s="13"/>
      <c r="Z284" s="13"/>
      <c r="AA284" s="13"/>
      <c r="AB284" s="13"/>
      <c r="AC284" s="13"/>
      <c r="AD284" s="13"/>
      <c r="AE284" s="13"/>
      <c r="AT284" s="257" t="s">
        <v>248</v>
      </c>
      <c r="AU284" s="257" t="s">
        <v>87</v>
      </c>
      <c r="AV284" s="13" t="s">
        <v>89</v>
      </c>
      <c r="AW284" s="13" t="s">
        <v>41</v>
      </c>
      <c r="AX284" s="13" t="s">
        <v>80</v>
      </c>
      <c r="AY284" s="257" t="s">
        <v>235</v>
      </c>
    </row>
    <row r="285" s="14" customFormat="1">
      <c r="A285" s="14"/>
      <c r="B285" s="258"/>
      <c r="C285" s="259"/>
      <c r="D285" s="242" t="s">
        <v>248</v>
      </c>
      <c r="E285" s="260" t="s">
        <v>837</v>
      </c>
      <c r="F285" s="261" t="s">
        <v>250</v>
      </c>
      <c r="G285" s="259"/>
      <c r="H285" s="262">
        <v>1.44</v>
      </c>
      <c r="I285" s="263"/>
      <c r="J285" s="259"/>
      <c r="K285" s="259"/>
      <c r="L285" s="264"/>
      <c r="M285" s="265"/>
      <c r="N285" s="266"/>
      <c r="O285" s="266"/>
      <c r="P285" s="266"/>
      <c r="Q285" s="266"/>
      <c r="R285" s="266"/>
      <c r="S285" s="266"/>
      <c r="T285" s="267"/>
      <c r="U285" s="14"/>
      <c r="V285" s="14"/>
      <c r="W285" s="14"/>
      <c r="X285" s="14"/>
      <c r="Y285" s="14"/>
      <c r="Z285" s="14"/>
      <c r="AA285" s="14"/>
      <c r="AB285" s="14"/>
      <c r="AC285" s="14"/>
      <c r="AD285" s="14"/>
      <c r="AE285" s="14"/>
      <c r="AT285" s="268" t="s">
        <v>248</v>
      </c>
      <c r="AU285" s="268" t="s">
        <v>87</v>
      </c>
      <c r="AV285" s="14" t="s">
        <v>242</v>
      </c>
      <c r="AW285" s="14" t="s">
        <v>41</v>
      </c>
      <c r="AX285" s="14" t="s">
        <v>87</v>
      </c>
      <c r="AY285" s="268" t="s">
        <v>235</v>
      </c>
    </row>
    <row r="286" s="2" customFormat="1" ht="21.75" customHeight="1">
      <c r="A286" s="39"/>
      <c r="B286" s="40"/>
      <c r="C286" s="229" t="s">
        <v>646</v>
      </c>
      <c r="D286" s="229" t="s">
        <v>238</v>
      </c>
      <c r="E286" s="230" t="s">
        <v>352</v>
      </c>
      <c r="F286" s="231" t="s">
        <v>353</v>
      </c>
      <c r="G286" s="232" t="s">
        <v>186</v>
      </c>
      <c r="H286" s="233">
        <v>1.44</v>
      </c>
      <c r="I286" s="234"/>
      <c r="J286" s="235">
        <f>ROUND(I286*H286,2)</f>
        <v>0</v>
      </c>
      <c r="K286" s="231" t="s">
        <v>241</v>
      </c>
      <c r="L286" s="45"/>
      <c r="M286" s="236" t="s">
        <v>39</v>
      </c>
      <c r="N286" s="237" t="s">
        <v>53</v>
      </c>
      <c r="O286" s="86"/>
      <c r="P286" s="238">
        <f>O286*H286</f>
        <v>0</v>
      </c>
      <c r="Q286" s="238">
        <v>0</v>
      </c>
      <c r="R286" s="238">
        <f>Q286*H286</f>
        <v>0</v>
      </c>
      <c r="S286" s="238">
        <v>0</v>
      </c>
      <c r="T286" s="239">
        <f>S286*H286</f>
        <v>0</v>
      </c>
      <c r="U286" s="39"/>
      <c r="V286" s="39"/>
      <c r="W286" s="39"/>
      <c r="X286" s="39"/>
      <c r="Y286" s="39"/>
      <c r="Z286" s="39"/>
      <c r="AA286" s="39"/>
      <c r="AB286" s="39"/>
      <c r="AC286" s="39"/>
      <c r="AD286" s="39"/>
      <c r="AE286" s="39"/>
      <c r="AR286" s="240" t="s">
        <v>242</v>
      </c>
      <c r="AT286" s="240" t="s">
        <v>238</v>
      </c>
      <c r="AU286" s="240" t="s">
        <v>87</v>
      </c>
      <c r="AY286" s="17" t="s">
        <v>235</v>
      </c>
      <c r="BE286" s="241">
        <f>IF(N286="základní",J286,0)</f>
        <v>0</v>
      </c>
      <c r="BF286" s="241">
        <f>IF(N286="snížená",J286,0)</f>
        <v>0</v>
      </c>
      <c r="BG286" s="241">
        <f>IF(N286="zákl. přenesená",J286,0)</f>
        <v>0</v>
      </c>
      <c r="BH286" s="241">
        <f>IF(N286="sníž. přenesená",J286,0)</f>
        <v>0</v>
      </c>
      <c r="BI286" s="241">
        <f>IF(N286="nulová",J286,0)</f>
        <v>0</v>
      </c>
      <c r="BJ286" s="17" t="s">
        <v>242</v>
      </c>
      <c r="BK286" s="241">
        <f>ROUND(I286*H286,2)</f>
        <v>0</v>
      </c>
      <c r="BL286" s="17" t="s">
        <v>242</v>
      </c>
      <c r="BM286" s="240" t="s">
        <v>1110</v>
      </c>
    </row>
    <row r="287" s="2" customFormat="1">
      <c r="A287" s="39"/>
      <c r="B287" s="40"/>
      <c r="C287" s="41"/>
      <c r="D287" s="242" t="s">
        <v>244</v>
      </c>
      <c r="E287" s="41"/>
      <c r="F287" s="243" t="s">
        <v>355</v>
      </c>
      <c r="G287" s="41"/>
      <c r="H287" s="41"/>
      <c r="I287" s="149"/>
      <c r="J287" s="41"/>
      <c r="K287" s="41"/>
      <c r="L287" s="45"/>
      <c r="M287" s="244"/>
      <c r="N287" s="245"/>
      <c r="O287" s="86"/>
      <c r="P287" s="86"/>
      <c r="Q287" s="86"/>
      <c r="R287" s="86"/>
      <c r="S287" s="86"/>
      <c r="T287" s="87"/>
      <c r="U287" s="39"/>
      <c r="V287" s="39"/>
      <c r="W287" s="39"/>
      <c r="X287" s="39"/>
      <c r="Y287" s="39"/>
      <c r="Z287" s="39"/>
      <c r="AA287" s="39"/>
      <c r="AB287" s="39"/>
      <c r="AC287" s="39"/>
      <c r="AD287" s="39"/>
      <c r="AE287" s="39"/>
      <c r="AT287" s="17" t="s">
        <v>244</v>
      </c>
      <c r="AU287" s="17" t="s">
        <v>87</v>
      </c>
    </row>
    <row r="288" s="2" customFormat="1">
      <c r="A288" s="39"/>
      <c r="B288" s="40"/>
      <c r="C288" s="41"/>
      <c r="D288" s="242" t="s">
        <v>246</v>
      </c>
      <c r="E288" s="41"/>
      <c r="F288" s="246" t="s">
        <v>356</v>
      </c>
      <c r="G288" s="41"/>
      <c r="H288" s="41"/>
      <c r="I288" s="149"/>
      <c r="J288" s="41"/>
      <c r="K288" s="41"/>
      <c r="L288" s="45"/>
      <c r="M288" s="244"/>
      <c r="N288" s="245"/>
      <c r="O288" s="86"/>
      <c r="P288" s="86"/>
      <c r="Q288" s="86"/>
      <c r="R288" s="86"/>
      <c r="S288" s="86"/>
      <c r="T288" s="87"/>
      <c r="U288" s="39"/>
      <c r="V288" s="39"/>
      <c r="W288" s="39"/>
      <c r="X288" s="39"/>
      <c r="Y288" s="39"/>
      <c r="Z288" s="39"/>
      <c r="AA288" s="39"/>
      <c r="AB288" s="39"/>
      <c r="AC288" s="39"/>
      <c r="AD288" s="39"/>
      <c r="AE288" s="39"/>
      <c r="AT288" s="17" t="s">
        <v>246</v>
      </c>
      <c r="AU288" s="17" t="s">
        <v>87</v>
      </c>
    </row>
    <row r="289" s="13" customFormat="1">
      <c r="A289" s="13"/>
      <c r="B289" s="247"/>
      <c r="C289" s="248"/>
      <c r="D289" s="242" t="s">
        <v>248</v>
      </c>
      <c r="E289" s="249" t="s">
        <v>39</v>
      </c>
      <c r="F289" s="250" t="s">
        <v>837</v>
      </c>
      <c r="G289" s="248"/>
      <c r="H289" s="251">
        <v>1.44</v>
      </c>
      <c r="I289" s="252"/>
      <c r="J289" s="248"/>
      <c r="K289" s="248"/>
      <c r="L289" s="253"/>
      <c r="M289" s="254"/>
      <c r="N289" s="255"/>
      <c r="O289" s="255"/>
      <c r="P289" s="255"/>
      <c r="Q289" s="255"/>
      <c r="R289" s="255"/>
      <c r="S289" s="255"/>
      <c r="T289" s="256"/>
      <c r="U289" s="13"/>
      <c r="V289" s="13"/>
      <c r="W289" s="13"/>
      <c r="X289" s="13"/>
      <c r="Y289" s="13"/>
      <c r="Z289" s="13"/>
      <c r="AA289" s="13"/>
      <c r="AB289" s="13"/>
      <c r="AC289" s="13"/>
      <c r="AD289" s="13"/>
      <c r="AE289" s="13"/>
      <c r="AT289" s="257" t="s">
        <v>248</v>
      </c>
      <c r="AU289" s="257" t="s">
        <v>87</v>
      </c>
      <c r="AV289" s="13" t="s">
        <v>89</v>
      </c>
      <c r="AW289" s="13" t="s">
        <v>41</v>
      </c>
      <c r="AX289" s="13" t="s">
        <v>80</v>
      </c>
      <c r="AY289" s="257" t="s">
        <v>235</v>
      </c>
    </row>
    <row r="290" s="14" customFormat="1">
      <c r="A290" s="14"/>
      <c r="B290" s="258"/>
      <c r="C290" s="259"/>
      <c r="D290" s="242" t="s">
        <v>248</v>
      </c>
      <c r="E290" s="260" t="s">
        <v>39</v>
      </c>
      <c r="F290" s="261" t="s">
        <v>250</v>
      </c>
      <c r="G290" s="259"/>
      <c r="H290" s="262">
        <v>1.44</v>
      </c>
      <c r="I290" s="263"/>
      <c r="J290" s="259"/>
      <c r="K290" s="259"/>
      <c r="L290" s="264"/>
      <c r="M290" s="279"/>
      <c r="N290" s="280"/>
      <c r="O290" s="280"/>
      <c r="P290" s="280"/>
      <c r="Q290" s="280"/>
      <c r="R290" s="280"/>
      <c r="S290" s="280"/>
      <c r="T290" s="281"/>
      <c r="U290" s="14"/>
      <c r="V290" s="14"/>
      <c r="W290" s="14"/>
      <c r="X290" s="14"/>
      <c r="Y290" s="14"/>
      <c r="Z290" s="14"/>
      <c r="AA290" s="14"/>
      <c r="AB290" s="14"/>
      <c r="AC290" s="14"/>
      <c r="AD290" s="14"/>
      <c r="AE290" s="14"/>
      <c r="AT290" s="268" t="s">
        <v>248</v>
      </c>
      <c r="AU290" s="268" t="s">
        <v>87</v>
      </c>
      <c r="AV290" s="14" t="s">
        <v>242</v>
      </c>
      <c r="AW290" s="14" t="s">
        <v>41</v>
      </c>
      <c r="AX290" s="14" t="s">
        <v>87</v>
      </c>
      <c r="AY290" s="268" t="s">
        <v>235</v>
      </c>
    </row>
    <row r="291" s="2" customFormat="1" ht="6.96" customHeight="1">
      <c r="A291" s="39"/>
      <c r="B291" s="61"/>
      <c r="C291" s="62"/>
      <c r="D291" s="62"/>
      <c r="E291" s="62"/>
      <c r="F291" s="62"/>
      <c r="G291" s="62"/>
      <c r="H291" s="62"/>
      <c r="I291" s="178"/>
      <c r="J291" s="62"/>
      <c r="K291" s="62"/>
      <c r="L291" s="45"/>
      <c r="M291" s="39"/>
      <c r="O291" s="39"/>
      <c r="P291" s="39"/>
      <c r="Q291" s="39"/>
      <c r="R291" s="39"/>
      <c r="S291" s="39"/>
      <c r="T291" s="39"/>
      <c r="U291" s="39"/>
      <c r="V291" s="39"/>
      <c r="W291" s="39"/>
      <c r="X291" s="39"/>
      <c r="Y291" s="39"/>
      <c r="Z291" s="39"/>
      <c r="AA291" s="39"/>
      <c r="AB291" s="39"/>
      <c r="AC291" s="39"/>
      <c r="AD291" s="39"/>
      <c r="AE291" s="39"/>
    </row>
  </sheetData>
  <sheetProtection sheet="1" autoFilter="0" formatColumns="0" formatRows="0" objects="1" scenarios="1" spinCount="100000" saltValue="1M7uA/6l5H8Y2/qHx84s8cYsWFdDXglYKK/SzY7Po4TlmLG+GLPOM2PpFkgnJkWp3xvkSH0lCZ4cR/Hp03zIhw==" hashValue="nbiaRkLjKwTUNlvj8HEwlJm/rZK0GwWUJPXCWeeT7WRZy+Q306oFlgTXx3P2pdHPfhpvYmATFcAQ9Mrt5QPHpQ==" algorithmName="SHA-512" password="CC35"/>
  <autoFilter ref="C88:K290"/>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128</v>
      </c>
      <c r="AZ2" s="141" t="s">
        <v>1111</v>
      </c>
      <c r="BA2" s="141" t="s">
        <v>1050</v>
      </c>
      <c r="BB2" s="141" t="s">
        <v>39</v>
      </c>
      <c r="BC2" s="141" t="s">
        <v>1112</v>
      </c>
      <c r="BD2" s="141" t="s">
        <v>89</v>
      </c>
    </row>
    <row r="3" hidden="1" s="1" customFormat="1" ht="6.96" customHeight="1">
      <c r="B3" s="142"/>
      <c r="C3" s="143"/>
      <c r="D3" s="143"/>
      <c r="E3" s="143"/>
      <c r="F3" s="143"/>
      <c r="G3" s="143"/>
      <c r="H3" s="143"/>
      <c r="I3" s="144"/>
      <c r="J3" s="143"/>
      <c r="K3" s="143"/>
      <c r="L3" s="20"/>
      <c r="AT3" s="17" t="s">
        <v>89</v>
      </c>
      <c r="AZ3" s="141" t="s">
        <v>1113</v>
      </c>
      <c r="BA3" s="141" t="s">
        <v>653</v>
      </c>
      <c r="BB3" s="141" t="s">
        <v>182</v>
      </c>
      <c r="BC3" s="141" t="s">
        <v>1114</v>
      </c>
      <c r="BD3" s="141" t="s">
        <v>89</v>
      </c>
    </row>
    <row r="4" hidden="1" s="1" customFormat="1" ht="24.96" customHeight="1">
      <c r="B4" s="20"/>
      <c r="D4" s="145" t="s">
        <v>188</v>
      </c>
      <c r="I4" s="140"/>
      <c r="L4" s="20"/>
      <c r="M4" s="146" t="s">
        <v>10</v>
      </c>
      <c r="AT4" s="17" t="s">
        <v>41</v>
      </c>
      <c r="AZ4" s="141" t="s">
        <v>1115</v>
      </c>
      <c r="BA4" s="141" t="s">
        <v>971</v>
      </c>
      <c r="BB4" s="141" t="s">
        <v>197</v>
      </c>
      <c r="BC4" s="141" t="s">
        <v>1116</v>
      </c>
      <c r="BD4" s="141" t="s">
        <v>89</v>
      </c>
    </row>
    <row r="5" hidden="1" s="1" customFormat="1" ht="6.96" customHeight="1">
      <c r="B5" s="20"/>
      <c r="I5" s="140"/>
      <c r="L5" s="20"/>
      <c r="AZ5" s="141" t="s">
        <v>1117</v>
      </c>
      <c r="BA5" s="141" t="s">
        <v>661</v>
      </c>
      <c r="BB5" s="141" t="s">
        <v>447</v>
      </c>
      <c r="BC5" s="141" t="s">
        <v>1118</v>
      </c>
      <c r="BD5" s="141" t="s">
        <v>89</v>
      </c>
    </row>
    <row r="6" hidden="1" s="1" customFormat="1" ht="12" customHeight="1">
      <c r="B6" s="20"/>
      <c r="D6" s="147" t="s">
        <v>16</v>
      </c>
      <c r="I6" s="140"/>
      <c r="L6" s="20"/>
    </row>
    <row r="7" hidden="1" s="1" customFormat="1" ht="23.25" customHeight="1">
      <c r="B7" s="20"/>
      <c r="E7" s="148" t="str">
        <f>'Rekapitulace stavby'!K6</f>
        <v>Výměna kolejnic v úseku Ústí n.L. západ - Kadaň Prunéřov, Ústí n.L. západ-Bílina atd. 2020</v>
      </c>
      <c r="F7" s="147"/>
      <c r="G7" s="147"/>
      <c r="H7" s="147"/>
      <c r="I7" s="140"/>
      <c r="L7" s="20"/>
    </row>
    <row r="8" hidden="1" s="1" customFormat="1" ht="12" customHeight="1">
      <c r="B8" s="20"/>
      <c r="D8" s="147" t="s">
        <v>202</v>
      </c>
      <c r="I8" s="140"/>
      <c r="L8" s="20"/>
    </row>
    <row r="9" hidden="1" s="2" customFormat="1" ht="16.5" customHeight="1">
      <c r="A9" s="39"/>
      <c r="B9" s="45"/>
      <c r="C9" s="39"/>
      <c r="D9" s="39"/>
      <c r="E9" s="148" t="s">
        <v>978</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1119</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ROUND(J87,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ROUND((SUM(BE87:BE198)),  2)</f>
        <v>0</v>
      </c>
      <c r="G35" s="39"/>
      <c r="H35" s="39"/>
      <c r="I35" s="167">
        <v>0.20999999999999999</v>
      </c>
      <c r="J35" s="166">
        <f>ROUND(((SUM(BE87:BE198))*I35),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ROUND((SUM(BF87:BF198)),  2)</f>
        <v>0</v>
      </c>
      <c r="G36" s="39"/>
      <c r="H36" s="39"/>
      <c r="I36" s="167">
        <v>0.14999999999999999</v>
      </c>
      <c r="J36" s="166">
        <f>ROUND(((SUM(BF87:BF198))*I36),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ROUND((SUM(BG87:BG198)),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ROUND((SUM(BH87:BH198)),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ROUND((SUM(BI87:BI198)),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978</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Č32 - TK Břvany - Bečov</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J87</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795</v>
      </c>
      <c r="E64" s="191"/>
      <c r="F64" s="191"/>
      <c r="G64" s="191"/>
      <c r="H64" s="191"/>
      <c r="I64" s="192"/>
      <c r="J64" s="193">
        <f>J88</f>
        <v>0</v>
      </c>
      <c r="K64" s="189"/>
      <c r="L64" s="194"/>
      <c r="S64" s="9"/>
      <c r="T64" s="9"/>
      <c r="U64" s="9"/>
      <c r="V64" s="9"/>
      <c r="W64" s="9"/>
      <c r="X64" s="9"/>
      <c r="Y64" s="9"/>
      <c r="Z64" s="9"/>
      <c r="AA64" s="9"/>
      <c r="AB64" s="9"/>
      <c r="AC64" s="9"/>
      <c r="AD64" s="9"/>
      <c r="AE64" s="9"/>
    </row>
    <row r="65" hidden="1" s="9" customFormat="1" ht="24.96" customHeight="1">
      <c r="A65" s="9"/>
      <c r="B65" s="188"/>
      <c r="C65" s="189"/>
      <c r="D65" s="190" t="s">
        <v>219</v>
      </c>
      <c r="E65" s="191"/>
      <c r="F65" s="191"/>
      <c r="G65" s="191"/>
      <c r="H65" s="191"/>
      <c r="I65" s="192"/>
      <c r="J65" s="193">
        <f>J193</f>
        <v>0</v>
      </c>
      <c r="K65" s="189"/>
      <c r="L65" s="194"/>
      <c r="S65" s="9"/>
      <c r="T65" s="9"/>
      <c r="U65" s="9"/>
      <c r="V65" s="9"/>
      <c r="W65" s="9"/>
      <c r="X65" s="9"/>
      <c r="Y65" s="9"/>
      <c r="Z65" s="9"/>
      <c r="AA65" s="9"/>
      <c r="AB65" s="9"/>
      <c r="AC65" s="9"/>
      <c r="AD65" s="9"/>
      <c r="AE65" s="9"/>
    </row>
    <row r="66" hidden="1" s="2" customFormat="1" ht="21.84" customHeight="1">
      <c r="A66" s="39"/>
      <c r="B66" s="40"/>
      <c r="C66" s="41"/>
      <c r="D66" s="41"/>
      <c r="E66" s="41"/>
      <c r="F66" s="41"/>
      <c r="G66" s="41"/>
      <c r="H66" s="41"/>
      <c r="I66" s="149"/>
      <c r="J66" s="41"/>
      <c r="K66" s="41"/>
      <c r="L66" s="150"/>
      <c r="S66" s="39"/>
      <c r="T66" s="39"/>
      <c r="U66" s="39"/>
      <c r="V66" s="39"/>
      <c r="W66" s="39"/>
      <c r="X66" s="39"/>
      <c r="Y66" s="39"/>
      <c r="Z66" s="39"/>
      <c r="AA66" s="39"/>
      <c r="AB66" s="39"/>
      <c r="AC66" s="39"/>
      <c r="AD66" s="39"/>
      <c r="AE66" s="39"/>
    </row>
    <row r="67" hidden="1" s="2" customFormat="1" ht="6.96" customHeight="1">
      <c r="A67" s="39"/>
      <c r="B67" s="61"/>
      <c r="C67" s="62"/>
      <c r="D67" s="62"/>
      <c r="E67" s="62"/>
      <c r="F67" s="62"/>
      <c r="G67" s="62"/>
      <c r="H67" s="62"/>
      <c r="I67" s="178"/>
      <c r="J67" s="62"/>
      <c r="K67" s="62"/>
      <c r="L67" s="150"/>
      <c r="S67" s="39"/>
      <c r="T67" s="39"/>
      <c r="U67" s="39"/>
      <c r="V67" s="39"/>
      <c r="W67" s="39"/>
      <c r="X67" s="39"/>
      <c r="Y67" s="39"/>
      <c r="Z67" s="39"/>
      <c r="AA67" s="39"/>
      <c r="AB67" s="39"/>
      <c r="AC67" s="39"/>
      <c r="AD67" s="39"/>
      <c r="AE67" s="39"/>
    </row>
    <row r="68" hidden="1"/>
    <row r="69" hidden="1"/>
    <row r="70" hidden="1"/>
    <row r="71" s="2" customFormat="1" ht="6.96" customHeight="1">
      <c r="A71" s="39"/>
      <c r="B71" s="63"/>
      <c r="C71" s="64"/>
      <c r="D71" s="64"/>
      <c r="E71" s="64"/>
      <c r="F71" s="64"/>
      <c r="G71" s="64"/>
      <c r="H71" s="64"/>
      <c r="I71" s="181"/>
      <c r="J71" s="64"/>
      <c r="K71" s="64"/>
      <c r="L71" s="150"/>
      <c r="S71" s="39"/>
      <c r="T71" s="39"/>
      <c r="U71" s="39"/>
      <c r="V71" s="39"/>
      <c r="W71" s="39"/>
      <c r="X71" s="39"/>
      <c r="Y71" s="39"/>
      <c r="Z71" s="39"/>
      <c r="AA71" s="39"/>
      <c r="AB71" s="39"/>
      <c r="AC71" s="39"/>
      <c r="AD71" s="39"/>
      <c r="AE71" s="39"/>
    </row>
    <row r="72" s="2" customFormat="1" ht="24.96" customHeight="1">
      <c r="A72" s="39"/>
      <c r="B72" s="40"/>
      <c r="C72" s="23" t="s">
        <v>220</v>
      </c>
      <c r="D72" s="41"/>
      <c r="E72" s="41"/>
      <c r="F72" s="41"/>
      <c r="G72" s="41"/>
      <c r="H72" s="41"/>
      <c r="I72" s="149"/>
      <c r="J72" s="41"/>
      <c r="K72" s="41"/>
      <c r="L72" s="150"/>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12" customHeight="1">
      <c r="A74" s="39"/>
      <c r="B74" s="40"/>
      <c r="C74" s="32" t="s">
        <v>16</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23.25" customHeight="1">
      <c r="A75" s="39"/>
      <c r="B75" s="40"/>
      <c r="C75" s="41"/>
      <c r="D75" s="41"/>
      <c r="E75" s="182" t="str">
        <f>E7</f>
        <v>Výměna kolejnic v úseku Ústí n.L. západ - Kadaň Prunéřov, Ústí n.L. západ-Bílina atd. 2020</v>
      </c>
      <c r="F75" s="32"/>
      <c r="G75" s="32"/>
      <c r="H75" s="32"/>
      <c r="I75" s="149"/>
      <c r="J75" s="41"/>
      <c r="K75" s="41"/>
      <c r="L75" s="150"/>
      <c r="S75" s="39"/>
      <c r="T75" s="39"/>
      <c r="U75" s="39"/>
      <c r="V75" s="39"/>
      <c r="W75" s="39"/>
      <c r="X75" s="39"/>
      <c r="Y75" s="39"/>
      <c r="Z75" s="39"/>
      <c r="AA75" s="39"/>
      <c r="AB75" s="39"/>
      <c r="AC75" s="39"/>
      <c r="AD75" s="39"/>
      <c r="AE75" s="39"/>
    </row>
    <row r="76" s="1" customFormat="1" ht="12" customHeight="1">
      <c r="B76" s="21"/>
      <c r="C76" s="32" t="s">
        <v>202</v>
      </c>
      <c r="D76" s="22"/>
      <c r="E76" s="22"/>
      <c r="F76" s="22"/>
      <c r="G76" s="22"/>
      <c r="H76" s="22"/>
      <c r="I76" s="140"/>
      <c r="J76" s="22"/>
      <c r="K76" s="22"/>
      <c r="L76" s="20"/>
    </row>
    <row r="77" s="2" customFormat="1" ht="16.5" customHeight="1">
      <c r="A77" s="39"/>
      <c r="B77" s="40"/>
      <c r="C77" s="41"/>
      <c r="D77" s="41"/>
      <c r="E77" s="182" t="s">
        <v>978</v>
      </c>
      <c r="F77" s="41"/>
      <c r="G77" s="41"/>
      <c r="H77" s="41"/>
      <c r="I77" s="149"/>
      <c r="J77" s="41"/>
      <c r="K77" s="41"/>
      <c r="L77" s="150"/>
      <c r="S77" s="39"/>
      <c r="T77" s="39"/>
      <c r="U77" s="39"/>
      <c r="V77" s="39"/>
      <c r="W77" s="39"/>
      <c r="X77" s="39"/>
      <c r="Y77" s="39"/>
      <c r="Z77" s="39"/>
      <c r="AA77" s="39"/>
      <c r="AB77" s="39"/>
      <c r="AC77" s="39"/>
      <c r="AD77" s="39"/>
      <c r="AE77" s="39"/>
    </row>
    <row r="78" s="2" customFormat="1" ht="12" customHeight="1">
      <c r="A78" s="39"/>
      <c r="B78" s="40"/>
      <c r="C78" s="32" t="s">
        <v>210</v>
      </c>
      <c r="D78" s="41"/>
      <c r="E78" s="41"/>
      <c r="F78" s="41"/>
      <c r="G78" s="41"/>
      <c r="H78" s="41"/>
      <c r="I78" s="149"/>
      <c r="J78" s="41"/>
      <c r="K78" s="41"/>
      <c r="L78" s="150"/>
      <c r="S78" s="39"/>
      <c r="T78" s="39"/>
      <c r="U78" s="39"/>
      <c r="V78" s="39"/>
      <c r="W78" s="39"/>
      <c r="X78" s="39"/>
      <c r="Y78" s="39"/>
      <c r="Z78" s="39"/>
      <c r="AA78" s="39"/>
      <c r="AB78" s="39"/>
      <c r="AC78" s="39"/>
      <c r="AD78" s="39"/>
      <c r="AE78" s="39"/>
    </row>
    <row r="79" s="2" customFormat="1" ht="16.5" customHeight="1">
      <c r="A79" s="39"/>
      <c r="B79" s="40"/>
      <c r="C79" s="41"/>
      <c r="D79" s="41"/>
      <c r="E79" s="71" t="str">
        <f>E11</f>
        <v>Č32 - TK Břvany - Bečov</v>
      </c>
      <c r="F79" s="41"/>
      <c r="G79" s="41"/>
      <c r="H79" s="41"/>
      <c r="I79" s="149"/>
      <c r="J79" s="41"/>
      <c r="K79" s="41"/>
      <c r="L79" s="150"/>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2" customHeight="1">
      <c r="A81" s="39"/>
      <c r="B81" s="40"/>
      <c r="C81" s="32" t="s">
        <v>22</v>
      </c>
      <c r="D81" s="41"/>
      <c r="E81" s="41"/>
      <c r="F81" s="27" t="str">
        <f>F14</f>
        <v>Obvod ST Most</v>
      </c>
      <c r="G81" s="41"/>
      <c r="H81" s="41"/>
      <c r="I81" s="152" t="s">
        <v>24</v>
      </c>
      <c r="J81" s="74" t="str">
        <f>IF(J14="","",J14)</f>
        <v>31. 1. 2019</v>
      </c>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5.15" customHeight="1">
      <c r="A83" s="39"/>
      <c r="B83" s="40"/>
      <c r="C83" s="32" t="s">
        <v>30</v>
      </c>
      <c r="D83" s="41"/>
      <c r="E83" s="41"/>
      <c r="F83" s="27" t="str">
        <f>E17</f>
        <v>Správa železnic, OŘ UNL, ST Most</v>
      </c>
      <c r="G83" s="41"/>
      <c r="H83" s="41"/>
      <c r="I83" s="152" t="s">
        <v>38</v>
      </c>
      <c r="J83" s="37" t="str">
        <f>E23</f>
        <v xml:space="preserve"> </v>
      </c>
      <c r="K83" s="41"/>
      <c r="L83" s="150"/>
      <c r="S83" s="39"/>
      <c r="T83" s="39"/>
      <c r="U83" s="39"/>
      <c r="V83" s="39"/>
      <c r="W83" s="39"/>
      <c r="X83" s="39"/>
      <c r="Y83" s="39"/>
      <c r="Z83" s="39"/>
      <c r="AA83" s="39"/>
      <c r="AB83" s="39"/>
      <c r="AC83" s="39"/>
      <c r="AD83" s="39"/>
      <c r="AE83" s="39"/>
    </row>
    <row r="84" s="2" customFormat="1" ht="40.05" customHeight="1">
      <c r="A84" s="39"/>
      <c r="B84" s="40"/>
      <c r="C84" s="32" t="s">
        <v>36</v>
      </c>
      <c r="D84" s="41"/>
      <c r="E84" s="41"/>
      <c r="F84" s="27" t="str">
        <f>IF(E20="","",E20)</f>
        <v>Vyplň údaj</v>
      </c>
      <c r="G84" s="41"/>
      <c r="H84" s="41"/>
      <c r="I84" s="152" t="s">
        <v>42</v>
      </c>
      <c r="J84" s="37" t="str">
        <f>E26</f>
        <v>Ing. Horák Jiří, horak@szdc.cz, +420 602155923</v>
      </c>
      <c r="K84" s="41"/>
      <c r="L84" s="150"/>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149"/>
      <c r="J85" s="41"/>
      <c r="K85" s="41"/>
      <c r="L85" s="150"/>
      <c r="S85" s="39"/>
      <c r="T85" s="39"/>
      <c r="U85" s="39"/>
      <c r="V85" s="39"/>
      <c r="W85" s="39"/>
      <c r="X85" s="39"/>
      <c r="Y85" s="39"/>
      <c r="Z85" s="39"/>
      <c r="AA85" s="39"/>
      <c r="AB85" s="39"/>
      <c r="AC85" s="39"/>
      <c r="AD85" s="39"/>
      <c r="AE85" s="39"/>
    </row>
    <row r="86" s="11" customFormat="1" ht="29.28" customHeight="1">
      <c r="A86" s="201"/>
      <c r="B86" s="202"/>
      <c r="C86" s="203" t="s">
        <v>221</v>
      </c>
      <c r="D86" s="204" t="s">
        <v>65</v>
      </c>
      <c r="E86" s="204" t="s">
        <v>61</v>
      </c>
      <c r="F86" s="204" t="s">
        <v>62</v>
      </c>
      <c r="G86" s="204" t="s">
        <v>222</v>
      </c>
      <c r="H86" s="204" t="s">
        <v>223</v>
      </c>
      <c r="I86" s="205" t="s">
        <v>224</v>
      </c>
      <c r="J86" s="204" t="s">
        <v>214</v>
      </c>
      <c r="K86" s="206" t="s">
        <v>225</v>
      </c>
      <c r="L86" s="207"/>
      <c r="M86" s="94" t="s">
        <v>39</v>
      </c>
      <c r="N86" s="95" t="s">
        <v>50</v>
      </c>
      <c r="O86" s="95" t="s">
        <v>226</v>
      </c>
      <c r="P86" s="95" t="s">
        <v>227</v>
      </c>
      <c r="Q86" s="95" t="s">
        <v>228</v>
      </c>
      <c r="R86" s="95" t="s">
        <v>229</v>
      </c>
      <c r="S86" s="95" t="s">
        <v>230</v>
      </c>
      <c r="T86" s="96" t="s">
        <v>231</v>
      </c>
      <c r="U86" s="201"/>
      <c r="V86" s="201"/>
      <c r="W86" s="201"/>
      <c r="X86" s="201"/>
      <c r="Y86" s="201"/>
      <c r="Z86" s="201"/>
      <c r="AA86" s="201"/>
      <c r="AB86" s="201"/>
      <c r="AC86" s="201"/>
      <c r="AD86" s="201"/>
      <c r="AE86" s="201"/>
    </row>
    <row r="87" s="2" customFormat="1" ht="22.8" customHeight="1">
      <c r="A87" s="39"/>
      <c r="B87" s="40"/>
      <c r="C87" s="101" t="s">
        <v>232</v>
      </c>
      <c r="D87" s="41"/>
      <c r="E87" s="41"/>
      <c r="F87" s="41"/>
      <c r="G87" s="41"/>
      <c r="H87" s="41"/>
      <c r="I87" s="149"/>
      <c r="J87" s="208">
        <f>BK87</f>
        <v>0</v>
      </c>
      <c r="K87" s="41"/>
      <c r="L87" s="45"/>
      <c r="M87" s="97"/>
      <c r="N87" s="209"/>
      <c r="O87" s="98"/>
      <c r="P87" s="210">
        <f>P88+P193</f>
        <v>0</v>
      </c>
      <c r="Q87" s="98"/>
      <c r="R87" s="210">
        <f>R88+R193</f>
        <v>0.78368000000000004</v>
      </c>
      <c r="S87" s="98"/>
      <c r="T87" s="211">
        <f>T88+T193</f>
        <v>0</v>
      </c>
      <c r="U87" s="39"/>
      <c r="V87" s="39"/>
      <c r="W87" s="39"/>
      <c r="X87" s="39"/>
      <c r="Y87" s="39"/>
      <c r="Z87" s="39"/>
      <c r="AA87" s="39"/>
      <c r="AB87" s="39"/>
      <c r="AC87" s="39"/>
      <c r="AD87" s="39"/>
      <c r="AE87" s="39"/>
      <c r="AT87" s="17" t="s">
        <v>79</v>
      </c>
      <c r="AU87" s="17" t="s">
        <v>215</v>
      </c>
      <c r="BK87" s="212">
        <f>BK88+BK193</f>
        <v>0</v>
      </c>
    </row>
    <row r="88" s="12" customFormat="1" ht="25.92" customHeight="1">
      <c r="A88" s="12"/>
      <c r="B88" s="213"/>
      <c r="C88" s="214"/>
      <c r="D88" s="215" t="s">
        <v>79</v>
      </c>
      <c r="E88" s="216" t="s">
        <v>236</v>
      </c>
      <c r="F88" s="216" t="s">
        <v>237</v>
      </c>
      <c r="G88" s="214"/>
      <c r="H88" s="214"/>
      <c r="I88" s="217"/>
      <c r="J88" s="218">
        <f>BK88</f>
        <v>0</v>
      </c>
      <c r="K88" s="214"/>
      <c r="L88" s="219"/>
      <c r="M88" s="220"/>
      <c r="N88" s="221"/>
      <c r="O88" s="221"/>
      <c r="P88" s="222">
        <f>SUM(P89:P192)</f>
        <v>0</v>
      </c>
      <c r="Q88" s="221"/>
      <c r="R88" s="222">
        <f>SUM(R89:R192)</f>
        <v>0.78368000000000004</v>
      </c>
      <c r="S88" s="221"/>
      <c r="T88" s="223">
        <f>SUM(T89:T192)</f>
        <v>0</v>
      </c>
      <c r="U88" s="12"/>
      <c r="V88" s="12"/>
      <c r="W88" s="12"/>
      <c r="X88" s="12"/>
      <c r="Y88" s="12"/>
      <c r="Z88" s="12"/>
      <c r="AA88" s="12"/>
      <c r="AB88" s="12"/>
      <c r="AC88" s="12"/>
      <c r="AD88" s="12"/>
      <c r="AE88" s="12"/>
      <c r="AR88" s="224" t="s">
        <v>87</v>
      </c>
      <c r="AT88" s="225" t="s">
        <v>79</v>
      </c>
      <c r="AU88" s="225" t="s">
        <v>80</v>
      </c>
      <c r="AY88" s="224" t="s">
        <v>235</v>
      </c>
      <c r="BK88" s="226">
        <f>SUM(BK89:BK192)</f>
        <v>0</v>
      </c>
    </row>
    <row r="89" s="2" customFormat="1" ht="21.75" customHeight="1">
      <c r="A89" s="39"/>
      <c r="B89" s="40"/>
      <c r="C89" s="229" t="s">
        <v>87</v>
      </c>
      <c r="D89" s="229" t="s">
        <v>238</v>
      </c>
      <c r="E89" s="230" t="s">
        <v>239</v>
      </c>
      <c r="F89" s="231" t="s">
        <v>240</v>
      </c>
      <c r="G89" s="232" t="s">
        <v>186</v>
      </c>
      <c r="H89" s="233">
        <v>0.126</v>
      </c>
      <c r="I89" s="234"/>
      <c r="J89" s="235">
        <f>ROUND(I89*H89,2)</f>
        <v>0</v>
      </c>
      <c r="K89" s="231" t="s">
        <v>241</v>
      </c>
      <c r="L89" s="45"/>
      <c r="M89" s="236" t="s">
        <v>39</v>
      </c>
      <c r="N89" s="237" t="s">
        <v>53</v>
      </c>
      <c r="O89" s="86"/>
      <c r="P89" s="238">
        <f>O89*H89</f>
        <v>0</v>
      </c>
      <c r="Q89" s="238">
        <v>0</v>
      </c>
      <c r="R89" s="238">
        <f>Q89*H89</f>
        <v>0</v>
      </c>
      <c r="S89" s="238">
        <v>0</v>
      </c>
      <c r="T89" s="239">
        <f>S89*H89</f>
        <v>0</v>
      </c>
      <c r="U89" s="39"/>
      <c r="V89" s="39"/>
      <c r="W89" s="39"/>
      <c r="X89" s="39"/>
      <c r="Y89" s="39"/>
      <c r="Z89" s="39"/>
      <c r="AA89" s="39"/>
      <c r="AB89" s="39"/>
      <c r="AC89" s="39"/>
      <c r="AD89" s="39"/>
      <c r="AE89" s="39"/>
      <c r="AR89" s="240" t="s">
        <v>242</v>
      </c>
      <c r="AT89" s="240" t="s">
        <v>238</v>
      </c>
      <c r="AU89" s="240" t="s">
        <v>87</v>
      </c>
      <c r="AY89" s="17" t="s">
        <v>235</v>
      </c>
      <c r="BE89" s="241">
        <f>IF(N89="základní",J89,0)</f>
        <v>0</v>
      </c>
      <c r="BF89" s="241">
        <f>IF(N89="snížená",J89,0)</f>
        <v>0</v>
      </c>
      <c r="BG89" s="241">
        <f>IF(N89="zákl. přenesená",J89,0)</f>
        <v>0</v>
      </c>
      <c r="BH89" s="241">
        <f>IF(N89="sníž. přenesená",J89,0)</f>
        <v>0</v>
      </c>
      <c r="BI89" s="241">
        <f>IF(N89="nulová",J89,0)</f>
        <v>0</v>
      </c>
      <c r="BJ89" s="17" t="s">
        <v>242</v>
      </c>
      <c r="BK89" s="241">
        <f>ROUND(I89*H89,2)</f>
        <v>0</v>
      </c>
      <c r="BL89" s="17" t="s">
        <v>242</v>
      </c>
      <c r="BM89" s="240" t="s">
        <v>1120</v>
      </c>
    </row>
    <row r="90" s="2" customFormat="1">
      <c r="A90" s="39"/>
      <c r="B90" s="40"/>
      <c r="C90" s="41"/>
      <c r="D90" s="242" t="s">
        <v>244</v>
      </c>
      <c r="E90" s="41"/>
      <c r="F90" s="243" t="s">
        <v>245</v>
      </c>
      <c r="G90" s="41"/>
      <c r="H90" s="41"/>
      <c r="I90" s="149"/>
      <c r="J90" s="41"/>
      <c r="K90" s="41"/>
      <c r="L90" s="45"/>
      <c r="M90" s="244"/>
      <c r="N90" s="245"/>
      <c r="O90" s="86"/>
      <c r="P90" s="86"/>
      <c r="Q90" s="86"/>
      <c r="R90" s="86"/>
      <c r="S90" s="86"/>
      <c r="T90" s="87"/>
      <c r="U90" s="39"/>
      <c r="V90" s="39"/>
      <c r="W90" s="39"/>
      <c r="X90" s="39"/>
      <c r="Y90" s="39"/>
      <c r="Z90" s="39"/>
      <c r="AA90" s="39"/>
      <c r="AB90" s="39"/>
      <c r="AC90" s="39"/>
      <c r="AD90" s="39"/>
      <c r="AE90" s="39"/>
      <c r="AT90" s="17" t="s">
        <v>244</v>
      </c>
      <c r="AU90" s="17" t="s">
        <v>87</v>
      </c>
    </row>
    <row r="91" s="2" customFormat="1">
      <c r="A91" s="39"/>
      <c r="B91" s="40"/>
      <c r="C91" s="41"/>
      <c r="D91" s="242" t="s">
        <v>246</v>
      </c>
      <c r="E91" s="41"/>
      <c r="F91" s="246" t="s">
        <v>247</v>
      </c>
      <c r="G91" s="41"/>
      <c r="H91" s="41"/>
      <c r="I91" s="149"/>
      <c r="J91" s="41"/>
      <c r="K91" s="41"/>
      <c r="L91" s="45"/>
      <c r="M91" s="244"/>
      <c r="N91" s="245"/>
      <c r="O91" s="86"/>
      <c r="P91" s="86"/>
      <c r="Q91" s="86"/>
      <c r="R91" s="86"/>
      <c r="S91" s="86"/>
      <c r="T91" s="87"/>
      <c r="U91" s="39"/>
      <c r="V91" s="39"/>
      <c r="W91" s="39"/>
      <c r="X91" s="39"/>
      <c r="Y91" s="39"/>
      <c r="Z91" s="39"/>
      <c r="AA91" s="39"/>
      <c r="AB91" s="39"/>
      <c r="AC91" s="39"/>
      <c r="AD91" s="39"/>
      <c r="AE91" s="39"/>
      <c r="AT91" s="17" t="s">
        <v>246</v>
      </c>
      <c r="AU91" s="17" t="s">
        <v>87</v>
      </c>
    </row>
    <row r="92" s="13" customFormat="1">
      <c r="A92" s="13"/>
      <c r="B92" s="247"/>
      <c r="C92" s="248"/>
      <c r="D92" s="242" t="s">
        <v>248</v>
      </c>
      <c r="E92" s="249" t="s">
        <v>39</v>
      </c>
      <c r="F92" s="250" t="s">
        <v>1121</v>
      </c>
      <c r="G92" s="248"/>
      <c r="H92" s="251">
        <v>0.126</v>
      </c>
      <c r="I92" s="252"/>
      <c r="J92" s="248"/>
      <c r="K92" s="248"/>
      <c r="L92" s="253"/>
      <c r="M92" s="254"/>
      <c r="N92" s="255"/>
      <c r="O92" s="255"/>
      <c r="P92" s="255"/>
      <c r="Q92" s="255"/>
      <c r="R92" s="255"/>
      <c r="S92" s="255"/>
      <c r="T92" s="256"/>
      <c r="U92" s="13"/>
      <c r="V92" s="13"/>
      <c r="W92" s="13"/>
      <c r="X92" s="13"/>
      <c r="Y92" s="13"/>
      <c r="Z92" s="13"/>
      <c r="AA92" s="13"/>
      <c r="AB92" s="13"/>
      <c r="AC92" s="13"/>
      <c r="AD92" s="13"/>
      <c r="AE92" s="13"/>
      <c r="AT92" s="257" t="s">
        <v>248</v>
      </c>
      <c r="AU92" s="257" t="s">
        <v>87</v>
      </c>
      <c r="AV92" s="13" t="s">
        <v>89</v>
      </c>
      <c r="AW92" s="13" t="s">
        <v>41</v>
      </c>
      <c r="AX92" s="13" t="s">
        <v>80</v>
      </c>
      <c r="AY92" s="257" t="s">
        <v>235</v>
      </c>
    </row>
    <row r="93" s="14" customFormat="1">
      <c r="A93" s="14"/>
      <c r="B93" s="258"/>
      <c r="C93" s="259"/>
      <c r="D93" s="242" t="s">
        <v>248</v>
      </c>
      <c r="E93" s="260" t="s">
        <v>39</v>
      </c>
      <c r="F93" s="261" t="s">
        <v>250</v>
      </c>
      <c r="G93" s="259"/>
      <c r="H93" s="262">
        <v>0.126</v>
      </c>
      <c r="I93" s="263"/>
      <c r="J93" s="259"/>
      <c r="K93" s="259"/>
      <c r="L93" s="264"/>
      <c r="M93" s="265"/>
      <c r="N93" s="266"/>
      <c r="O93" s="266"/>
      <c r="P93" s="266"/>
      <c r="Q93" s="266"/>
      <c r="R93" s="266"/>
      <c r="S93" s="266"/>
      <c r="T93" s="267"/>
      <c r="U93" s="14"/>
      <c r="V93" s="14"/>
      <c r="W93" s="14"/>
      <c r="X93" s="14"/>
      <c r="Y93" s="14"/>
      <c r="Z93" s="14"/>
      <c r="AA93" s="14"/>
      <c r="AB93" s="14"/>
      <c r="AC93" s="14"/>
      <c r="AD93" s="14"/>
      <c r="AE93" s="14"/>
      <c r="AT93" s="268" t="s">
        <v>248</v>
      </c>
      <c r="AU93" s="268" t="s">
        <v>87</v>
      </c>
      <c r="AV93" s="14" t="s">
        <v>242</v>
      </c>
      <c r="AW93" s="14" t="s">
        <v>41</v>
      </c>
      <c r="AX93" s="14" t="s">
        <v>87</v>
      </c>
      <c r="AY93" s="268" t="s">
        <v>235</v>
      </c>
    </row>
    <row r="94" s="2" customFormat="1" ht="21.75" customHeight="1">
      <c r="A94" s="39"/>
      <c r="B94" s="40"/>
      <c r="C94" s="229" t="s">
        <v>89</v>
      </c>
      <c r="D94" s="229" t="s">
        <v>238</v>
      </c>
      <c r="E94" s="230" t="s">
        <v>1011</v>
      </c>
      <c r="F94" s="231" t="s">
        <v>1012</v>
      </c>
      <c r="G94" s="232" t="s">
        <v>197</v>
      </c>
      <c r="H94" s="233">
        <v>126</v>
      </c>
      <c r="I94" s="234"/>
      <c r="J94" s="235">
        <f>ROUND(I94*H94,2)</f>
        <v>0</v>
      </c>
      <c r="K94" s="231" t="s">
        <v>241</v>
      </c>
      <c r="L94" s="45"/>
      <c r="M94" s="236" t="s">
        <v>39</v>
      </c>
      <c r="N94" s="237" t="s">
        <v>53</v>
      </c>
      <c r="O94" s="86"/>
      <c r="P94" s="238">
        <f>O94*H94</f>
        <v>0</v>
      </c>
      <c r="Q94" s="238">
        <v>0</v>
      </c>
      <c r="R94" s="238">
        <f>Q94*H94</f>
        <v>0</v>
      </c>
      <c r="S94" s="238">
        <v>0</v>
      </c>
      <c r="T94" s="239">
        <f>S94*H94</f>
        <v>0</v>
      </c>
      <c r="U94" s="39"/>
      <c r="V94" s="39"/>
      <c r="W94" s="39"/>
      <c r="X94" s="39"/>
      <c r="Y94" s="39"/>
      <c r="Z94" s="39"/>
      <c r="AA94" s="39"/>
      <c r="AB94" s="39"/>
      <c r="AC94" s="39"/>
      <c r="AD94" s="39"/>
      <c r="AE94" s="39"/>
      <c r="AR94" s="240" t="s">
        <v>242</v>
      </c>
      <c r="AT94" s="240" t="s">
        <v>238</v>
      </c>
      <c r="AU94" s="240" t="s">
        <v>87</v>
      </c>
      <c r="AY94" s="17" t="s">
        <v>235</v>
      </c>
      <c r="BE94" s="241">
        <f>IF(N94="základní",J94,0)</f>
        <v>0</v>
      </c>
      <c r="BF94" s="241">
        <f>IF(N94="snížená",J94,0)</f>
        <v>0</v>
      </c>
      <c r="BG94" s="241">
        <f>IF(N94="zákl. přenesená",J94,0)</f>
        <v>0</v>
      </c>
      <c r="BH94" s="241">
        <f>IF(N94="sníž. přenesená",J94,0)</f>
        <v>0</v>
      </c>
      <c r="BI94" s="241">
        <f>IF(N94="nulová",J94,0)</f>
        <v>0</v>
      </c>
      <c r="BJ94" s="17" t="s">
        <v>242</v>
      </c>
      <c r="BK94" s="241">
        <f>ROUND(I94*H94,2)</f>
        <v>0</v>
      </c>
      <c r="BL94" s="17" t="s">
        <v>242</v>
      </c>
      <c r="BM94" s="240" t="s">
        <v>1122</v>
      </c>
    </row>
    <row r="95" s="2" customFormat="1">
      <c r="A95" s="39"/>
      <c r="B95" s="40"/>
      <c r="C95" s="41"/>
      <c r="D95" s="242" t="s">
        <v>244</v>
      </c>
      <c r="E95" s="41"/>
      <c r="F95" s="243" t="s">
        <v>1014</v>
      </c>
      <c r="G95" s="41"/>
      <c r="H95" s="41"/>
      <c r="I95" s="149"/>
      <c r="J95" s="41"/>
      <c r="K95" s="41"/>
      <c r="L95" s="45"/>
      <c r="M95" s="244"/>
      <c r="N95" s="245"/>
      <c r="O95" s="86"/>
      <c r="P95" s="86"/>
      <c r="Q95" s="86"/>
      <c r="R95" s="86"/>
      <c r="S95" s="86"/>
      <c r="T95" s="87"/>
      <c r="U95" s="39"/>
      <c r="V95" s="39"/>
      <c r="W95" s="39"/>
      <c r="X95" s="39"/>
      <c r="Y95" s="39"/>
      <c r="Z95" s="39"/>
      <c r="AA95" s="39"/>
      <c r="AB95" s="39"/>
      <c r="AC95" s="39"/>
      <c r="AD95" s="39"/>
      <c r="AE95" s="39"/>
      <c r="AT95" s="17" t="s">
        <v>244</v>
      </c>
      <c r="AU95" s="17" t="s">
        <v>87</v>
      </c>
    </row>
    <row r="96" s="2" customFormat="1">
      <c r="A96" s="39"/>
      <c r="B96" s="40"/>
      <c r="C96" s="41"/>
      <c r="D96" s="242" t="s">
        <v>246</v>
      </c>
      <c r="E96" s="41"/>
      <c r="F96" s="246" t="s">
        <v>1015</v>
      </c>
      <c r="G96" s="41"/>
      <c r="H96" s="41"/>
      <c r="I96" s="149"/>
      <c r="J96" s="41"/>
      <c r="K96" s="41"/>
      <c r="L96" s="45"/>
      <c r="M96" s="244"/>
      <c r="N96" s="245"/>
      <c r="O96" s="86"/>
      <c r="P96" s="86"/>
      <c r="Q96" s="86"/>
      <c r="R96" s="86"/>
      <c r="S96" s="86"/>
      <c r="T96" s="87"/>
      <c r="U96" s="39"/>
      <c r="V96" s="39"/>
      <c r="W96" s="39"/>
      <c r="X96" s="39"/>
      <c r="Y96" s="39"/>
      <c r="Z96" s="39"/>
      <c r="AA96" s="39"/>
      <c r="AB96" s="39"/>
      <c r="AC96" s="39"/>
      <c r="AD96" s="39"/>
      <c r="AE96" s="39"/>
      <c r="AT96" s="17" t="s">
        <v>246</v>
      </c>
      <c r="AU96" s="17" t="s">
        <v>87</v>
      </c>
    </row>
    <row r="97" s="13" customFormat="1">
      <c r="A97" s="13"/>
      <c r="B97" s="247"/>
      <c r="C97" s="248"/>
      <c r="D97" s="242" t="s">
        <v>248</v>
      </c>
      <c r="E97" s="249" t="s">
        <v>39</v>
      </c>
      <c r="F97" s="250" t="s">
        <v>1115</v>
      </c>
      <c r="G97" s="248"/>
      <c r="H97" s="251">
        <v>126</v>
      </c>
      <c r="I97" s="252"/>
      <c r="J97" s="248"/>
      <c r="K97" s="248"/>
      <c r="L97" s="253"/>
      <c r="M97" s="254"/>
      <c r="N97" s="255"/>
      <c r="O97" s="255"/>
      <c r="P97" s="255"/>
      <c r="Q97" s="255"/>
      <c r="R97" s="255"/>
      <c r="S97" s="255"/>
      <c r="T97" s="256"/>
      <c r="U97" s="13"/>
      <c r="V97" s="13"/>
      <c r="W97" s="13"/>
      <c r="X97" s="13"/>
      <c r="Y97" s="13"/>
      <c r="Z97" s="13"/>
      <c r="AA97" s="13"/>
      <c r="AB97" s="13"/>
      <c r="AC97" s="13"/>
      <c r="AD97" s="13"/>
      <c r="AE97" s="13"/>
      <c r="AT97" s="257" t="s">
        <v>248</v>
      </c>
      <c r="AU97" s="257" t="s">
        <v>87</v>
      </c>
      <c r="AV97" s="13" t="s">
        <v>89</v>
      </c>
      <c r="AW97" s="13" t="s">
        <v>41</v>
      </c>
      <c r="AX97" s="13" t="s">
        <v>80</v>
      </c>
      <c r="AY97" s="257" t="s">
        <v>235</v>
      </c>
    </row>
    <row r="98" s="14" customFormat="1">
      <c r="A98" s="14"/>
      <c r="B98" s="258"/>
      <c r="C98" s="259"/>
      <c r="D98" s="242" t="s">
        <v>248</v>
      </c>
      <c r="E98" s="260" t="s">
        <v>39</v>
      </c>
      <c r="F98" s="261" t="s">
        <v>250</v>
      </c>
      <c r="G98" s="259"/>
      <c r="H98" s="262">
        <v>126</v>
      </c>
      <c r="I98" s="263"/>
      <c r="J98" s="259"/>
      <c r="K98" s="259"/>
      <c r="L98" s="264"/>
      <c r="M98" s="265"/>
      <c r="N98" s="266"/>
      <c r="O98" s="266"/>
      <c r="P98" s="266"/>
      <c r="Q98" s="266"/>
      <c r="R98" s="266"/>
      <c r="S98" s="266"/>
      <c r="T98" s="267"/>
      <c r="U98" s="14"/>
      <c r="V98" s="14"/>
      <c r="W98" s="14"/>
      <c r="X98" s="14"/>
      <c r="Y98" s="14"/>
      <c r="Z98" s="14"/>
      <c r="AA98" s="14"/>
      <c r="AB98" s="14"/>
      <c r="AC98" s="14"/>
      <c r="AD98" s="14"/>
      <c r="AE98" s="14"/>
      <c r="AT98" s="268" t="s">
        <v>248</v>
      </c>
      <c r="AU98" s="268" t="s">
        <v>87</v>
      </c>
      <c r="AV98" s="14" t="s">
        <v>242</v>
      </c>
      <c r="AW98" s="14" t="s">
        <v>41</v>
      </c>
      <c r="AX98" s="14" t="s">
        <v>87</v>
      </c>
      <c r="AY98" s="268" t="s">
        <v>235</v>
      </c>
    </row>
    <row r="99" s="2" customFormat="1" ht="21.75" customHeight="1">
      <c r="A99" s="39"/>
      <c r="B99" s="40"/>
      <c r="C99" s="229" t="s">
        <v>258</v>
      </c>
      <c r="D99" s="229" t="s">
        <v>238</v>
      </c>
      <c r="E99" s="230" t="s">
        <v>1004</v>
      </c>
      <c r="F99" s="231" t="s">
        <v>1005</v>
      </c>
      <c r="G99" s="232" t="s">
        <v>197</v>
      </c>
      <c r="H99" s="233">
        <v>126</v>
      </c>
      <c r="I99" s="234"/>
      <c r="J99" s="235">
        <f>ROUND(I99*H99,2)</f>
        <v>0</v>
      </c>
      <c r="K99" s="231" t="s">
        <v>241</v>
      </c>
      <c r="L99" s="45"/>
      <c r="M99" s="236" t="s">
        <v>39</v>
      </c>
      <c r="N99" s="237" t="s">
        <v>53</v>
      </c>
      <c r="O99" s="86"/>
      <c r="P99" s="238">
        <f>O99*H99</f>
        <v>0</v>
      </c>
      <c r="Q99" s="238">
        <v>0</v>
      </c>
      <c r="R99" s="238">
        <f>Q99*H99</f>
        <v>0</v>
      </c>
      <c r="S99" s="238">
        <v>0</v>
      </c>
      <c r="T99" s="239">
        <f>S99*H99</f>
        <v>0</v>
      </c>
      <c r="U99" s="39"/>
      <c r="V99" s="39"/>
      <c r="W99" s="39"/>
      <c r="X99" s="39"/>
      <c r="Y99" s="39"/>
      <c r="Z99" s="39"/>
      <c r="AA99" s="39"/>
      <c r="AB99" s="39"/>
      <c r="AC99" s="39"/>
      <c r="AD99" s="39"/>
      <c r="AE99" s="39"/>
      <c r="AR99" s="240" t="s">
        <v>242</v>
      </c>
      <c r="AT99" s="240" t="s">
        <v>238</v>
      </c>
      <c r="AU99" s="240" t="s">
        <v>87</v>
      </c>
      <c r="AY99" s="17" t="s">
        <v>235</v>
      </c>
      <c r="BE99" s="241">
        <f>IF(N99="základní",J99,0)</f>
        <v>0</v>
      </c>
      <c r="BF99" s="241">
        <f>IF(N99="snížená",J99,0)</f>
        <v>0</v>
      </c>
      <c r="BG99" s="241">
        <f>IF(N99="zákl. přenesená",J99,0)</f>
        <v>0</v>
      </c>
      <c r="BH99" s="241">
        <f>IF(N99="sníž. přenesená",J99,0)</f>
        <v>0</v>
      </c>
      <c r="BI99" s="241">
        <f>IF(N99="nulová",J99,0)</f>
        <v>0</v>
      </c>
      <c r="BJ99" s="17" t="s">
        <v>242</v>
      </c>
      <c r="BK99" s="241">
        <f>ROUND(I99*H99,2)</f>
        <v>0</v>
      </c>
      <c r="BL99" s="17" t="s">
        <v>242</v>
      </c>
      <c r="BM99" s="240" t="s">
        <v>1123</v>
      </c>
    </row>
    <row r="100" s="2" customFormat="1">
      <c r="A100" s="39"/>
      <c r="B100" s="40"/>
      <c r="C100" s="41"/>
      <c r="D100" s="242" t="s">
        <v>244</v>
      </c>
      <c r="E100" s="41"/>
      <c r="F100" s="243" t="s">
        <v>1007</v>
      </c>
      <c r="G100" s="41"/>
      <c r="H100" s="41"/>
      <c r="I100" s="149"/>
      <c r="J100" s="41"/>
      <c r="K100" s="41"/>
      <c r="L100" s="45"/>
      <c r="M100" s="244"/>
      <c r="N100" s="245"/>
      <c r="O100" s="86"/>
      <c r="P100" s="86"/>
      <c r="Q100" s="86"/>
      <c r="R100" s="86"/>
      <c r="S100" s="86"/>
      <c r="T100" s="87"/>
      <c r="U100" s="39"/>
      <c r="V100" s="39"/>
      <c r="W100" s="39"/>
      <c r="X100" s="39"/>
      <c r="Y100" s="39"/>
      <c r="Z100" s="39"/>
      <c r="AA100" s="39"/>
      <c r="AB100" s="39"/>
      <c r="AC100" s="39"/>
      <c r="AD100" s="39"/>
      <c r="AE100" s="39"/>
      <c r="AT100" s="17" t="s">
        <v>244</v>
      </c>
      <c r="AU100" s="17" t="s">
        <v>87</v>
      </c>
    </row>
    <row r="101" s="2" customFormat="1">
      <c r="A101" s="39"/>
      <c r="B101" s="40"/>
      <c r="C101" s="41"/>
      <c r="D101" s="242" t="s">
        <v>246</v>
      </c>
      <c r="E101" s="41"/>
      <c r="F101" s="246" t="s">
        <v>287</v>
      </c>
      <c r="G101" s="41"/>
      <c r="H101" s="41"/>
      <c r="I101" s="149"/>
      <c r="J101" s="41"/>
      <c r="K101" s="41"/>
      <c r="L101" s="45"/>
      <c r="M101" s="244"/>
      <c r="N101" s="245"/>
      <c r="O101" s="86"/>
      <c r="P101" s="86"/>
      <c r="Q101" s="86"/>
      <c r="R101" s="86"/>
      <c r="S101" s="86"/>
      <c r="T101" s="87"/>
      <c r="U101" s="39"/>
      <c r="V101" s="39"/>
      <c r="W101" s="39"/>
      <c r="X101" s="39"/>
      <c r="Y101" s="39"/>
      <c r="Z101" s="39"/>
      <c r="AA101" s="39"/>
      <c r="AB101" s="39"/>
      <c r="AC101" s="39"/>
      <c r="AD101" s="39"/>
      <c r="AE101" s="39"/>
      <c r="AT101" s="17" t="s">
        <v>246</v>
      </c>
      <c r="AU101" s="17" t="s">
        <v>87</v>
      </c>
    </row>
    <row r="102" s="13" customFormat="1">
      <c r="A102" s="13"/>
      <c r="B102" s="247"/>
      <c r="C102" s="248"/>
      <c r="D102" s="242" t="s">
        <v>248</v>
      </c>
      <c r="E102" s="249" t="s">
        <v>39</v>
      </c>
      <c r="F102" s="250" t="s">
        <v>1124</v>
      </c>
      <c r="G102" s="248"/>
      <c r="H102" s="251">
        <v>61</v>
      </c>
      <c r="I102" s="252"/>
      <c r="J102" s="248"/>
      <c r="K102" s="248"/>
      <c r="L102" s="253"/>
      <c r="M102" s="254"/>
      <c r="N102" s="255"/>
      <c r="O102" s="255"/>
      <c r="P102" s="255"/>
      <c r="Q102" s="255"/>
      <c r="R102" s="255"/>
      <c r="S102" s="255"/>
      <c r="T102" s="256"/>
      <c r="U102" s="13"/>
      <c r="V102" s="13"/>
      <c r="W102" s="13"/>
      <c r="X102" s="13"/>
      <c r="Y102" s="13"/>
      <c r="Z102" s="13"/>
      <c r="AA102" s="13"/>
      <c r="AB102" s="13"/>
      <c r="AC102" s="13"/>
      <c r="AD102" s="13"/>
      <c r="AE102" s="13"/>
      <c r="AT102" s="257" t="s">
        <v>248</v>
      </c>
      <c r="AU102" s="257" t="s">
        <v>87</v>
      </c>
      <c r="AV102" s="13" t="s">
        <v>89</v>
      </c>
      <c r="AW102" s="13" t="s">
        <v>41</v>
      </c>
      <c r="AX102" s="13" t="s">
        <v>80</v>
      </c>
      <c r="AY102" s="257" t="s">
        <v>235</v>
      </c>
    </row>
    <row r="103" s="13" customFormat="1">
      <c r="A103" s="13"/>
      <c r="B103" s="247"/>
      <c r="C103" s="248"/>
      <c r="D103" s="242" t="s">
        <v>248</v>
      </c>
      <c r="E103" s="249" t="s">
        <v>39</v>
      </c>
      <c r="F103" s="250" t="s">
        <v>1125</v>
      </c>
      <c r="G103" s="248"/>
      <c r="H103" s="251">
        <v>65</v>
      </c>
      <c r="I103" s="252"/>
      <c r="J103" s="248"/>
      <c r="K103" s="248"/>
      <c r="L103" s="253"/>
      <c r="M103" s="254"/>
      <c r="N103" s="255"/>
      <c r="O103" s="255"/>
      <c r="P103" s="255"/>
      <c r="Q103" s="255"/>
      <c r="R103" s="255"/>
      <c r="S103" s="255"/>
      <c r="T103" s="256"/>
      <c r="U103" s="13"/>
      <c r="V103" s="13"/>
      <c r="W103" s="13"/>
      <c r="X103" s="13"/>
      <c r="Y103" s="13"/>
      <c r="Z103" s="13"/>
      <c r="AA103" s="13"/>
      <c r="AB103" s="13"/>
      <c r="AC103" s="13"/>
      <c r="AD103" s="13"/>
      <c r="AE103" s="13"/>
      <c r="AT103" s="257" t="s">
        <v>248</v>
      </c>
      <c r="AU103" s="257" t="s">
        <v>87</v>
      </c>
      <c r="AV103" s="13" t="s">
        <v>89</v>
      </c>
      <c r="AW103" s="13" t="s">
        <v>41</v>
      </c>
      <c r="AX103" s="13" t="s">
        <v>80</v>
      </c>
      <c r="AY103" s="257" t="s">
        <v>235</v>
      </c>
    </row>
    <row r="104" s="14" customFormat="1">
      <c r="A104" s="14"/>
      <c r="B104" s="258"/>
      <c r="C104" s="259"/>
      <c r="D104" s="242" t="s">
        <v>248</v>
      </c>
      <c r="E104" s="260" t="s">
        <v>1115</v>
      </c>
      <c r="F104" s="261" t="s">
        <v>250</v>
      </c>
      <c r="G104" s="259"/>
      <c r="H104" s="262">
        <v>126</v>
      </c>
      <c r="I104" s="263"/>
      <c r="J104" s="259"/>
      <c r="K104" s="259"/>
      <c r="L104" s="264"/>
      <c r="M104" s="265"/>
      <c r="N104" s="266"/>
      <c r="O104" s="266"/>
      <c r="P104" s="266"/>
      <c r="Q104" s="266"/>
      <c r="R104" s="266"/>
      <c r="S104" s="266"/>
      <c r="T104" s="267"/>
      <c r="U104" s="14"/>
      <c r="V104" s="14"/>
      <c r="W104" s="14"/>
      <c r="X104" s="14"/>
      <c r="Y104" s="14"/>
      <c r="Z104" s="14"/>
      <c r="AA104" s="14"/>
      <c r="AB104" s="14"/>
      <c r="AC104" s="14"/>
      <c r="AD104" s="14"/>
      <c r="AE104" s="14"/>
      <c r="AT104" s="268" t="s">
        <v>248</v>
      </c>
      <c r="AU104" s="268" t="s">
        <v>87</v>
      </c>
      <c r="AV104" s="14" t="s">
        <v>242</v>
      </c>
      <c r="AW104" s="14" t="s">
        <v>41</v>
      </c>
      <c r="AX104" s="14" t="s">
        <v>87</v>
      </c>
      <c r="AY104" s="268" t="s">
        <v>235</v>
      </c>
    </row>
    <row r="105" s="2" customFormat="1" ht="21.75" customHeight="1">
      <c r="A105" s="39"/>
      <c r="B105" s="40"/>
      <c r="C105" s="269" t="s">
        <v>242</v>
      </c>
      <c r="D105" s="269" t="s">
        <v>290</v>
      </c>
      <c r="E105" s="270" t="s">
        <v>303</v>
      </c>
      <c r="F105" s="271" t="s">
        <v>304</v>
      </c>
      <c r="G105" s="272" t="s">
        <v>191</v>
      </c>
      <c r="H105" s="273">
        <v>496</v>
      </c>
      <c r="I105" s="274"/>
      <c r="J105" s="275">
        <f>ROUND(I105*H105,2)</f>
        <v>0</v>
      </c>
      <c r="K105" s="271" t="s">
        <v>241</v>
      </c>
      <c r="L105" s="276"/>
      <c r="M105" s="277" t="s">
        <v>39</v>
      </c>
      <c r="N105" s="278" t="s">
        <v>53</v>
      </c>
      <c r="O105" s="86"/>
      <c r="P105" s="238">
        <f>O105*H105</f>
        <v>0</v>
      </c>
      <c r="Q105" s="238">
        <v>0.00018000000000000001</v>
      </c>
      <c r="R105" s="238">
        <f>Q105*H105</f>
        <v>0.089280000000000012</v>
      </c>
      <c r="S105" s="238">
        <v>0</v>
      </c>
      <c r="T105" s="239">
        <f>S105*H105</f>
        <v>0</v>
      </c>
      <c r="U105" s="39"/>
      <c r="V105" s="39"/>
      <c r="W105" s="39"/>
      <c r="X105" s="39"/>
      <c r="Y105" s="39"/>
      <c r="Z105" s="39"/>
      <c r="AA105" s="39"/>
      <c r="AB105" s="39"/>
      <c r="AC105" s="39"/>
      <c r="AD105" s="39"/>
      <c r="AE105" s="39"/>
      <c r="AR105" s="240" t="s">
        <v>289</v>
      </c>
      <c r="AT105" s="240" t="s">
        <v>290</v>
      </c>
      <c r="AU105" s="240" t="s">
        <v>87</v>
      </c>
      <c r="AY105" s="17" t="s">
        <v>235</v>
      </c>
      <c r="BE105" s="241">
        <f>IF(N105="základní",J105,0)</f>
        <v>0</v>
      </c>
      <c r="BF105" s="241">
        <f>IF(N105="snížená",J105,0)</f>
        <v>0</v>
      </c>
      <c r="BG105" s="241">
        <f>IF(N105="zákl. přenesená",J105,0)</f>
        <v>0</v>
      </c>
      <c r="BH105" s="241">
        <f>IF(N105="sníž. přenesená",J105,0)</f>
        <v>0</v>
      </c>
      <c r="BI105" s="241">
        <f>IF(N105="nulová",J105,0)</f>
        <v>0</v>
      </c>
      <c r="BJ105" s="17" t="s">
        <v>242</v>
      </c>
      <c r="BK105" s="241">
        <f>ROUND(I105*H105,2)</f>
        <v>0</v>
      </c>
      <c r="BL105" s="17" t="s">
        <v>242</v>
      </c>
      <c r="BM105" s="240" t="s">
        <v>1126</v>
      </c>
    </row>
    <row r="106" s="2" customFormat="1">
      <c r="A106" s="39"/>
      <c r="B106" s="40"/>
      <c r="C106" s="41"/>
      <c r="D106" s="242" t="s">
        <v>244</v>
      </c>
      <c r="E106" s="41"/>
      <c r="F106" s="243" t="s">
        <v>304</v>
      </c>
      <c r="G106" s="41"/>
      <c r="H106" s="41"/>
      <c r="I106" s="149"/>
      <c r="J106" s="41"/>
      <c r="K106" s="41"/>
      <c r="L106" s="45"/>
      <c r="M106" s="244"/>
      <c r="N106" s="245"/>
      <c r="O106" s="86"/>
      <c r="P106" s="86"/>
      <c r="Q106" s="86"/>
      <c r="R106" s="86"/>
      <c r="S106" s="86"/>
      <c r="T106" s="87"/>
      <c r="U106" s="39"/>
      <c r="V106" s="39"/>
      <c r="W106" s="39"/>
      <c r="X106" s="39"/>
      <c r="Y106" s="39"/>
      <c r="Z106" s="39"/>
      <c r="AA106" s="39"/>
      <c r="AB106" s="39"/>
      <c r="AC106" s="39"/>
      <c r="AD106" s="39"/>
      <c r="AE106" s="39"/>
      <c r="AT106" s="17" t="s">
        <v>244</v>
      </c>
      <c r="AU106" s="17" t="s">
        <v>87</v>
      </c>
    </row>
    <row r="107" s="13" customFormat="1">
      <c r="A107" s="13"/>
      <c r="B107" s="247"/>
      <c r="C107" s="248"/>
      <c r="D107" s="242" t="s">
        <v>248</v>
      </c>
      <c r="E107" s="249" t="s">
        <v>1117</v>
      </c>
      <c r="F107" s="250" t="s">
        <v>1127</v>
      </c>
      <c r="G107" s="248"/>
      <c r="H107" s="251">
        <v>496</v>
      </c>
      <c r="I107" s="252"/>
      <c r="J107" s="248"/>
      <c r="K107" s="248"/>
      <c r="L107" s="253"/>
      <c r="M107" s="254"/>
      <c r="N107" s="255"/>
      <c r="O107" s="255"/>
      <c r="P107" s="255"/>
      <c r="Q107" s="255"/>
      <c r="R107" s="255"/>
      <c r="S107" s="255"/>
      <c r="T107" s="256"/>
      <c r="U107" s="13"/>
      <c r="V107" s="13"/>
      <c r="W107" s="13"/>
      <c r="X107" s="13"/>
      <c r="Y107" s="13"/>
      <c r="Z107" s="13"/>
      <c r="AA107" s="13"/>
      <c r="AB107" s="13"/>
      <c r="AC107" s="13"/>
      <c r="AD107" s="13"/>
      <c r="AE107" s="13"/>
      <c r="AT107" s="257" t="s">
        <v>248</v>
      </c>
      <c r="AU107" s="257" t="s">
        <v>87</v>
      </c>
      <c r="AV107" s="13" t="s">
        <v>89</v>
      </c>
      <c r="AW107" s="13" t="s">
        <v>41</v>
      </c>
      <c r="AX107" s="13" t="s">
        <v>87</v>
      </c>
      <c r="AY107" s="257" t="s">
        <v>235</v>
      </c>
    </row>
    <row r="108" s="2" customFormat="1" ht="21.75" customHeight="1">
      <c r="A108" s="39"/>
      <c r="B108" s="40"/>
      <c r="C108" s="269" t="s">
        <v>236</v>
      </c>
      <c r="D108" s="269" t="s">
        <v>290</v>
      </c>
      <c r="E108" s="270" t="s">
        <v>489</v>
      </c>
      <c r="F108" s="271" t="s">
        <v>490</v>
      </c>
      <c r="G108" s="272" t="s">
        <v>197</v>
      </c>
      <c r="H108" s="273">
        <v>126</v>
      </c>
      <c r="I108" s="274"/>
      <c r="J108" s="275">
        <f>ROUND(I108*H108,2)</f>
        <v>0</v>
      </c>
      <c r="K108" s="271" t="s">
        <v>241</v>
      </c>
      <c r="L108" s="276"/>
      <c r="M108" s="277" t="s">
        <v>39</v>
      </c>
      <c r="N108" s="278" t="s">
        <v>53</v>
      </c>
      <c r="O108" s="86"/>
      <c r="P108" s="238">
        <f>O108*H108</f>
        <v>0</v>
      </c>
      <c r="Q108" s="238">
        <v>0</v>
      </c>
      <c r="R108" s="238">
        <f>Q108*H108</f>
        <v>0</v>
      </c>
      <c r="S108" s="238">
        <v>0</v>
      </c>
      <c r="T108" s="239">
        <f>S108*H108</f>
        <v>0</v>
      </c>
      <c r="U108" s="39"/>
      <c r="V108" s="39"/>
      <c r="W108" s="39"/>
      <c r="X108" s="39"/>
      <c r="Y108" s="39"/>
      <c r="Z108" s="39"/>
      <c r="AA108" s="39"/>
      <c r="AB108" s="39"/>
      <c r="AC108" s="39"/>
      <c r="AD108" s="39"/>
      <c r="AE108" s="39"/>
      <c r="AR108" s="240" t="s">
        <v>289</v>
      </c>
      <c r="AT108" s="240" t="s">
        <v>290</v>
      </c>
      <c r="AU108" s="240" t="s">
        <v>87</v>
      </c>
      <c r="AY108" s="17" t="s">
        <v>235</v>
      </c>
      <c r="BE108" s="241">
        <f>IF(N108="základní",J108,0)</f>
        <v>0</v>
      </c>
      <c r="BF108" s="241">
        <f>IF(N108="snížená",J108,0)</f>
        <v>0</v>
      </c>
      <c r="BG108" s="241">
        <f>IF(N108="zákl. přenesená",J108,0)</f>
        <v>0</v>
      </c>
      <c r="BH108" s="241">
        <f>IF(N108="sníž. přenesená",J108,0)</f>
        <v>0</v>
      </c>
      <c r="BI108" s="241">
        <f>IF(N108="nulová",J108,0)</f>
        <v>0</v>
      </c>
      <c r="BJ108" s="17" t="s">
        <v>242</v>
      </c>
      <c r="BK108" s="241">
        <f>ROUND(I108*H108,2)</f>
        <v>0</v>
      </c>
      <c r="BL108" s="17" t="s">
        <v>242</v>
      </c>
      <c r="BM108" s="240" t="s">
        <v>1128</v>
      </c>
    </row>
    <row r="109" s="2" customFormat="1">
      <c r="A109" s="39"/>
      <c r="B109" s="40"/>
      <c r="C109" s="41"/>
      <c r="D109" s="242" t="s">
        <v>244</v>
      </c>
      <c r="E109" s="41"/>
      <c r="F109" s="243" t="s">
        <v>490</v>
      </c>
      <c r="G109" s="41"/>
      <c r="H109" s="41"/>
      <c r="I109" s="149"/>
      <c r="J109" s="41"/>
      <c r="K109" s="41"/>
      <c r="L109" s="45"/>
      <c r="M109" s="244"/>
      <c r="N109" s="245"/>
      <c r="O109" s="86"/>
      <c r="P109" s="86"/>
      <c r="Q109" s="86"/>
      <c r="R109" s="86"/>
      <c r="S109" s="86"/>
      <c r="T109" s="87"/>
      <c r="U109" s="39"/>
      <c r="V109" s="39"/>
      <c r="W109" s="39"/>
      <c r="X109" s="39"/>
      <c r="Y109" s="39"/>
      <c r="Z109" s="39"/>
      <c r="AA109" s="39"/>
      <c r="AB109" s="39"/>
      <c r="AC109" s="39"/>
      <c r="AD109" s="39"/>
      <c r="AE109" s="39"/>
      <c r="AT109" s="17" t="s">
        <v>244</v>
      </c>
      <c r="AU109" s="17" t="s">
        <v>87</v>
      </c>
    </row>
    <row r="110" s="2" customFormat="1">
      <c r="A110" s="39"/>
      <c r="B110" s="40"/>
      <c r="C110" s="41"/>
      <c r="D110" s="242" t="s">
        <v>294</v>
      </c>
      <c r="E110" s="41"/>
      <c r="F110" s="246" t="s">
        <v>301</v>
      </c>
      <c r="G110" s="41"/>
      <c r="H110" s="41"/>
      <c r="I110" s="149"/>
      <c r="J110" s="41"/>
      <c r="K110" s="41"/>
      <c r="L110" s="45"/>
      <c r="M110" s="244"/>
      <c r="N110" s="245"/>
      <c r="O110" s="86"/>
      <c r="P110" s="86"/>
      <c r="Q110" s="86"/>
      <c r="R110" s="86"/>
      <c r="S110" s="86"/>
      <c r="T110" s="87"/>
      <c r="U110" s="39"/>
      <c r="V110" s="39"/>
      <c r="W110" s="39"/>
      <c r="X110" s="39"/>
      <c r="Y110" s="39"/>
      <c r="Z110" s="39"/>
      <c r="AA110" s="39"/>
      <c r="AB110" s="39"/>
      <c r="AC110" s="39"/>
      <c r="AD110" s="39"/>
      <c r="AE110" s="39"/>
      <c r="AT110" s="17" t="s">
        <v>294</v>
      </c>
      <c r="AU110" s="17" t="s">
        <v>87</v>
      </c>
    </row>
    <row r="111" s="13" customFormat="1">
      <c r="A111" s="13"/>
      <c r="B111" s="247"/>
      <c r="C111" s="248"/>
      <c r="D111" s="242" t="s">
        <v>248</v>
      </c>
      <c r="E111" s="249" t="s">
        <v>39</v>
      </c>
      <c r="F111" s="250" t="s">
        <v>1115</v>
      </c>
      <c r="G111" s="248"/>
      <c r="H111" s="251">
        <v>126</v>
      </c>
      <c r="I111" s="252"/>
      <c r="J111" s="248"/>
      <c r="K111" s="248"/>
      <c r="L111" s="253"/>
      <c r="M111" s="254"/>
      <c r="N111" s="255"/>
      <c r="O111" s="255"/>
      <c r="P111" s="255"/>
      <c r="Q111" s="255"/>
      <c r="R111" s="255"/>
      <c r="S111" s="255"/>
      <c r="T111" s="256"/>
      <c r="U111" s="13"/>
      <c r="V111" s="13"/>
      <c r="W111" s="13"/>
      <c r="X111" s="13"/>
      <c r="Y111" s="13"/>
      <c r="Z111" s="13"/>
      <c r="AA111" s="13"/>
      <c r="AB111" s="13"/>
      <c r="AC111" s="13"/>
      <c r="AD111" s="13"/>
      <c r="AE111" s="13"/>
      <c r="AT111" s="257" t="s">
        <v>248</v>
      </c>
      <c r="AU111" s="257" t="s">
        <v>87</v>
      </c>
      <c r="AV111" s="13" t="s">
        <v>89</v>
      </c>
      <c r="AW111" s="13" t="s">
        <v>41</v>
      </c>
      <c r="AX111" s="13" t="s">
        <v>80</v>
      </c>
      <c r="AY111" s="257" t="s">
        <v>235</v>
      </c>
    </row>
    <row r="112" s="14" customFormat="1">
      <c r="A112" s="14"/>
      <c r="B112" s="258"/>
      <c r="C112" s="259"/>
      <c r="D112" s="242" t="s">
        <v>248</v>
      </c>
      <c r="E112" s="260" t="s">
        <v>39</v>
      </c>
      <c r="F112" s="261" t="s">
        <v>250</v>
      </c>
      <c r="G112" s="259"/>
      <c r="H112" s="262">
        <v>126</v>
      </c>
      <c r="I112" s="263"/>
      <c r="J112" s="259"/>
      <c r="K112" s="259"/>
      <c r="L112" s="264"/>
      <c r="M112" s="265"/>
      <c r="N112" s="266"/>
      <c r="O112" s="266"/>
      <c r="P112" s="266"/>
      <c r="Q112" s="266"/>
      <c r="R112" s="266"/>
      <c r="S112" s="266"/>
      <c r="T112" s="267"/>
      <c r="U112" s="14"/>
      <c r="V112" s="14"/>
      <c r="W112" s="14"/>
      <c r="X112" s="14"/>
      <c r="Y112" s="14"/>
      <c r="Z112" s="14"/>
      <c r="AA112" s="14"/>
      <c r="AB112" s="14"/>
      <c r="AC112" s="14"/>
      <c r="AD112" s="14"/>
      <c r="AE112" s="14"/>
      <c r="AT112" s="268" t="s">
        <v>248</v>
      </c>
      <c r="AU112" s="268" t="s">
        <v>87</v>
      </c>
      <c r="AV112" s="14" t="s">
        <v>242</v>
      </c>
      <c r="AW112" s="14" t="s">
        <v>41</v>
      </c>
      <c r="AX112" s="14" t="s">
        <v>87</v>
      </c>
      <c r="AY112" s="268" t="s">
        <v>235</v>
      </c>
    </row>
    <row r="113" s="2" customFormat="1" ht="21.75" customHeight="1">
      <c r="A113" s="39"/>
      <c r="B113" s="40"/>
      <c r="C113" s="269" t="s">
        <v>275</v>
      </c>
      <c r="D113" s="269" t="s">
        <v>290</v>
      </c>
      <c r="E113" s="270" t="s">
        <v>1019</v>
      </c>
      <c r="F113" s="271" t="s">
        <v>1020</v>
      </c>
      <c r="G113" s="272" t="s">
        <v>191</v>
      </c>
      <c r="H113" s="273">
        <v>496</v>
      </c>
      <c r="I113" s="274"/>
      <c r="J113" s="275">
        <f>ROUND(I113*H113,2)</f>
        <v>0</v>
      </c>
      <c r="K113" s="271" t="s">
        <v>241</v>
      </c>
      <c r="L113" s="276"/>
      <c r="M113" s="277" t="s">
        <v>39</v>
      </c>
      <c r="N113" s="278" t="s">
        <v>53</v>
      </c>
      <c r="O113" s="86"/>
      <c r="P113" s="238">
        <f>O113*H113</f>
        <v>0</v>
      </c>
      <c r="Q113" s="238">
        <v>0</v>
      </c>
      <c r="R113" s="238">
        <f>Q113*H113</f>
        <v>0</v>
      </c>
      <c r="S113" s="238">
        <v>0</v>
      </c>
      <c r="T113" s="239">
        <f>S113*H113</f>
        <v>0</v>
      </c>
      <c r="U113" s="39"/>
      <c r="V113" s="39"/>
      <c r="W113" s="39"/>
      <c r="X113" s="39"/>
      <c r="Y113" s="39"/>
      <c r="Z113" s="39"/>
      <c r="AA113" s="39"/>
      <c r="AB113" s="39"/>
      <c r="AC113" s="39"/>
      <c r="AD113" s="39"/>
      <c r="AE113" s="39"/>
      <c r="AR113" s="240" t="s">
        <v>289</v>
      </c>
      <c r="AT113" s="240" t="s">
        <v>290</v>
      </c>
      <c r="AU113" s="240" t="s">
        <v>87</v>
      </c>
      <c r="AY113" s="17" t="s">
        <v>235</v>
      </c>
      <c r="BE113" s="241">
        <f>IF(N113="základní",J113,0)</f>
        <v>0</v>
      </c>
      <c r="BF113" s="241">
        <f>IF(N113="snížená",J113,0)</f>
        <v>0</v>
      </c>
      <c r="BG113" s="241">
        <f>IF(N113="zákl. přenesená",J113,0)</f>
        <v>0</v>
      </c>
      <c r="BH113" s="241">
        <f>IF(N113="sníž. přenesená",J113,0)</f>
        <v>0</v>
      </c>
      <c r="BI113" s="241">
        <f>IF(N113="nulová",J113,0)</f>
        <v>0</v>
      </c>
      <c r="BJ113" s="17" t="s">
        <v>242</v>
      </c>
      <c r="BK113" s="241">
        <f>ROUND(I113*H113,2)</f>
        <v>0</v>
      </c>
      <c r="BL113" s="17" t="s">
        <v>242</v>
      </c>
      <c r="BM113" s="240" t="s">
        <v>1129</v>
      </c>
    </row>
    <row r="114" s="2" customFormat="1">
      <c r="A114" s="39"/>
      <c r="B114" s="40"/>
      <c r="C114" s="41"/>
      <c r="D114" s="242" t="s">
        <v>244</v>
      </c>
      <c r="E114" s="41"/>
      <c r="F114" s="243" t="s">
        <v>1020</v>
      </c>
      <c r="G114" s="41"/>
      <c r="H114" s="41"/>
      <c r="I114" s="149"/>
      <c r="J114" s="41"/>
      <c r="K114" s="41"/>
      <c r="L114" s="45"/>
      <c r="M114" s="244"/>
      <c r="N114" s="245"/>
      <c r="O114" s="86"/>
      <c r="P114" s="86"/>
      <c r="Q114" s="86"/>
      <c r="R114" s="86"/>
      <c r="S114" s="86"/>
      <c r="T114" s="87"/>
      <c r="U114" s="39"/>
      <c r="V114" s="39"/>
      <c r="W114" s="39"/>
      <c r="X114" s="39"/>
      <c r="Y114" s="39"/>
      <c r="Z114" s="39"/>
      <c r="AA114" s="39"/>
      <c r="AB114" s="39"/>
      <c r="AC114" s="39"/>
      <c r="AD114" s="39"/>
      <c r="AE114" s="39"/>
      <c r="AT114" s="17" t="s">
        <v>244</v>
      </c>
      <c r="AU114" s="17" t="s">
        <v>87</v>
      </c>
    </row>
    <row r="115" s="2" customFormat="1">
      <c r="A115" s="39"/>
      <c r="B115" s="40"/>
      <c r="C115" s="41"/>
      <c r="D115" s="242" t="s">
        <v>294</v>
      </c>
      <c r="E115" s="41"/>
      <c r="F115" s="246" t="s">
        <v>301</v>
      </c>
      <c r="G115" s="41"/>
      <c r="H115" s="41"/>
      <c r="I115" s="149"/>
      <c r="J115" s="41"/>
      <c r="K115" s="41"/>
      <c r="L115" s="45"/>
      <c r="M115" s="244"/>
      <c r="N115" s="245"/>
      <c r="O115" s="86"/>
      <c r="P115" s="86"/>
      <c r="Q115" s="86"/>
      <c r="R115" s="86"/>
      <c r="S115" s="86"/>
      <c r="T115" s="87"/>
      <c r="U115" s="39"/>
      <c r="V115" s="39"/>
      <c r="W115" s="39"/>
      <c r="X115" s="39"/>
      <c r="Y115" s="39"/>
      <c r="Z115" s="39"/>
      <c r="AA115" s="39"/>
      <c r="AB115" s="39"/>
      <c r="AC115" s="39"/>
      <c r="AD115" s="39"/>
      <c r="AE115" s="39"/>
      <c r="AT115" s="17" t="s">
        <v>294</v>
      </c>
      <c r="AU115" s="17" t="s">
        <v>87</v>
      </c>
    </row>
    <row r="116" s="13" customFormat="1">
      <c r="A116" s="13"/>
      <c r="B116" s="247"/>
      <c r="C116" s="248"/>
      <c r="D116" s="242" t="s">
        <v>248</v>
      </c>
      <c r="E116" s="249" t="s">
        <v>39</v>
      </c>
      <c r="F116" s="250" t="s">
        <v>1117</v>
      </c>
      <c r="G116" s="248"/>
      <c r="H116" s="251">
        <v>496</v>
      </c>
      <c r="I116" s="252"/>
      <c r="J116" s="248"/>
      <c r="K116" s="248"/>
      <c r="L116" s="253"/>
      <c r="M116" s="254"/>
      <c r="N116" s="255"/>
      <c r="O116" s="255"/>
      <c r="P116" s="255"/>
      <c r="Q116" s="255"/>
      <c r="R116" s="255"/>
      <c r="S116" s="255"/>
      <c r="T116" s="256"/>
      <c r="U116" s="13"/>
      <c r="V116" s="13"/>
      <c r="W116" s="13"/>
      <c r="X116" s="13"/>
      <c r="Y116" s="13"/>
      <c r="Z116" s="13"/>
      <c r="AA116" s="13"/>
      <c r="AB116" s="13"/>
      <c r="AC116" s="13"/>
      <c r="AD116" s="13"/>
      <c r="AE116" s="13"/>
      <c r="AT116" s="257" t="s">
        <v>248</v>
      </c>
      <c r="AU116" s="257" t="s">
        <v>87</v>
      </c>
      <c r="AV116" s="13" t="s">
        <v>89</v>
      </c>
      <c r="AW116" s="13" t="s">
        <v>41</v>
      </c>
      <c r="AX116" s="13" t="s">
        <v>80</v>
      </c>
      <c r="AY116" s="257" t="s">
        <v>235</v>
      </c>
    </row>
    <row r="117" s="14" customFormat="1">
      <c r="A117" s="14"/>
      <c r="B117" s="258"/>
      <c r="C117" s="259"/>
      <c r="D117" s="242" t="s">
        <v>248</v>
      </c>
      <c r="E117" s="260" t="s">
        <v>39</v>
      </c>
      <c r="F117" s="261" t="s">
        <v>250</v>
      </c>
      <c r="G117" s="259"/>
      <c r="H117" s="262">
        <v>496</v>
      </c>
      <c r="I117" s="263"/>
      <c r="J117" s="259"/>
      <c r="K117" s="259"/>
      <c r="L117" s="264"/>
      <c r="M117" s="265"/>
      <c r="N117" s="266"/>
      <c r="O117" s="266"/>
      <c r="P117" s="266"/>
      <c r="Q117" s="266"/>
      <c r="R117" s="266"/>
      <c r="S117" s="266"/>
      <c r="T117" s="267"/>
      <c r="U117" s="14"/>
      <c r="V117" s="14"/>
      <c r="W117" s="14"/>
      <c r="X117" s="14"/>
      <c r="Y117" s="14"/>
      <c r="Z117" s="14"/>
      <c r="AA117" s="14"/>
      <c r="AB117" s="14"/>
      <c r="AC117" s="14"/>
      <c r="AD117" s="14"/>
      <c r="AE117" s="14"/>
      <c r="AT117" s="268" t="s">
        <v>248</v>
      </c>
      <c r="AU117" s="268" t="s">
        <v>87</v>
      </c>
      <c r="AV117" s="14" t="s">
        <v>242</v>
      </c>
      <c r="AW117" s="14" t="s">
        <v>41</v>
      </c>
      <c r="AX117" s="14" t="s">
        <v>87</v>
      </c>
      <c r="AY117" s="268" t="s">
        <v>235</v>
      </c>
    </row>
    <row r="118" s="2" customFormat="1" ht="21.75" customHeight="1">
      <c r="A118" s="39"/>
      <c r="B118" s="40"/>
      <c r="C118" s="269" t="s">
        <v>282</v>
      </c>
      <c r="D118" s="269" t="s">
        <v>290</v>
      </c>
      <c r="E118" s="270" t="s">
        <v>1022</v>
      </c>
      <c r="F118" s="271" t="s">
        <v>1023</v>
      </c>
      <c r="G118" s="272" t="s">
        <v>191</v>
      </c>
      <c r="H118" s="273">
        <v>496</v>
      </c>
      <c r="I118" s="274"/>
      <c r="J118" s="275">
        <f>ROUND(I118*H118,2)</f>
        <v>0</v>
      </c>
      <c r="K118" s="271" t="s">
        <v>241</v>
      </c>
      <c r="L118" s="276"/>
      <c r="M118" s="277" t="s">
        <v>39</v>
      </c>
      <c r="N118" s="278" t="s">
        <v>53</v>
      </c>
      <c r="O118" s="86"/>
      <c r="P118" s="238">
        <f>O118*H118</f>
        <v>0</v>
      </c>
      <c r="Q118" s="238">
        <v>0</v>
      </c>
      <c r="R118" s="238">
        <f>Q118*H118</f>
        <v>0</v>
      </c>
      <c r="S118" s="238">
        <v>0</v>
      </c>
      <c r="T118" s="239">
        <f>S118*H118</f>
        <v>0</v>
      </c>
      <c r="U118" s="39"/>
      <c r="V118" s="39"/>
      <c r="W118" s="39"/>
      <c r="X118" s="39"/>
      <c r="Y118" s="39"/>
      <c r="Z118" s="39"/>
      <c r="AA118" s="39"/>
      <c r="AB118" s="39"/>
      <c r="AC118" s="39"/>
      <c r="AD118" s="39"/>
      <c r="AE118" s="39"/>
      <c r="AR118" s="240" t="s">
        <v>289</v>
      </c>
      <c r="AT118" s="240" t="s">
        <v>290</v>
      </c>
      <c r="AU118" s="240" t="s">
        <v>87</v>
      </c>
      <c r="AY118" s="17" t="s">
        <v>235</v>
      </c>
      <c r="BE118" s="241">
        <f>IF(N118="základní",J118,0)</f>
        <v>0</v>
      </c>
      <c r="BF118" s="241">
        <f>IF(N118="snížená",J118,0)</f>
        <v>0</v>
      </c>
      <c r="BG118" s="241">
        <f>IF(N118="zákl. přenesená",J118,0)</f>
        <v>0</v>
      </c>
      <c r="BH118" s="241">
        <f>IF(N118="sníž. přenesená",J118,0)</f>
        <v>0</v>
      </c>
      <c r="BI118" s="241">
        <f>IF(N118="nulová",J118,0)</f>
        <v>0</v>
      </c>
      <c r="BJ118" s="17" t="s">
        <v>242</v>
      </c>
      <c r="BK118" s="241">
        <f>ROUND(I118*H118,2)</f>
        <v>0</v>
      </c>
      <c r="BL118" s="17" t="s">
        <v>242</v>
      </c>
      <c r="BM118" s="240" t="s">
        <v>1130</v>
      </c>
    </row>
    <row r="119" s="2" customFormat="1">
      <c r="A119" s="39"/>
      <c r="B119" s="40"/>
      <c r="C119" s="41"/>
      <c r="D119" s="242" t="s">
        <v>244</v>
      </c>
      <c r="E119" s="41"/>
      <c r="F119" s="243" t="s">
        <v>1023</v>
      </c>
      <c r="G119" s="41"/>
      <c r="H119" s="41"/>
      <c r="I119" s="149"/>
      <c r="J119" s="41"/>
      <c r="K119" s="41"/>
      <c r="L119" s="45"/>
      <c r="M119" s="244"/>
      <c r="N119" s="245"/>
      <c r="O119" s="86"/>
      <c r="P119" s="86"/>
      <c r="Q119" s="86"/>
      <c r="R119" s="86"/>
      <c r="S119" s="86"/>
      <c r="T119" s="87"/>
      <c r="U119" s="39"/>
      <c r="V119" s="39"/>
      <c r="W119" s="39"/>
      <c r="X119" s="39"/>
      <c r="Y119" s="39"/>
      <c r="Z119" s="39"/>
      <c r="AA119" s="39"/>
      <c r="AB119" s="39"/>
      <c r="AC119" s="39"/>
      <c r="AD119" s="39"/>
      <c r="AE119" s="39"/>
      <c r="AT119" s="17" t="s">
        <v>244</v>
      </c>
      <c r="AU119" s="17" t="s">
        <v>87</v>
      </c>
    </row>
    <row r="120" s="2" customFormat="1">
      <c r="A120" s="39"/>
      <c r="B120" s="40"/>
      <c r="C120" s="41"/>
      <c r="D120" s="242" t="s">
        <v>294</v>
      </c>
      <c r="E120" s="41"/>
      <c r="F120" s="246" t="s">
        <v>301</v>
      </c>
      <c r="G120" s="41"/>
      <c r="H120" s="41"/>
      <c r="I120" s="149"/>
      <c r="J120" s="41"/>
      <c r="K120" s="41"/>
      <c r="L120" s="45"/>
      <c r="M120" s="244"/>
      <c r="N120" s="245"/>
      <c r="O120" s="86"/>
      <c r="P120" s="86"/>
      <c r="Q120" s="86"/>
      <c r="R120" s="86"/>
      <c r="S120" s="86"/>
      <c r="T120" s="87"/>
      <c r="U120" s="39"/>
      <c r="V120" s="39"/>
      <c r="W120" s="39"/>
      <c r="X120" s="39"/>
      <c r="Y120" s="39"/>
      <c r="Z120" s="39"/>
      <c r="AA120" s="39"/>
      <c r="AB120" s="39"/>
      <c r="AC120" s="39"/>
      <c r="AD120" s="39"/>
      <c r="AE120" s="39"/>
      <c r="AT120" s="17" t="s">
        <v>294</v>
      </c>
      <c r="AU120" s="17" t="s">
        <v>87</v>
      </c>
    </row>
    <row r="121" s="13" customFormat="1">
      <c r="A121" s="13"/>
      <c r="B121" s="247"/>
      <c r="C121" s="248"/>
      <c r="D121" s="242" t="s">
        <v>248</v>
      </c>
      <c r="E121" s="249" t="s">
        <v>39</v>
      </c>
      <c r="F121" s="250" t="s">
        <v>1117</v>
      </c>
      <c r="G121" s="248"/>
      <c r="H121" s="251">
        <v>496</v>
      </c>
      <c r="I121" s="252"/>
      <c r="J121" s="248"/>
      <c r="K121" s="248"/>
      <c r="L121" s="253"/>
      <c r="M121" s="254"/>
      <c r="N121" s="255"/>
      <c r="O121" s="255"/>
      <c r="P121" s="255"/>
      <c r="Q121" s="255"/>
      <c r="R121" s="255"/>
      <c r="S121" s="255"/>
      <c r="T121" s="256"/>
      <c r="U121" s="13"/>
      <c r="V121" s="13"/>
      <c r="W121" s="13"/>
      <c r="X121" s="13"/>
      <c r="Y121" s="13"/>
      <c r="Z121" s="13"/>
      <c r="AA121" s="13"/>
      <c r="AB121" s="13"/>
      <c r="AC121" s="13"/>
      <c r="AD121" s="13"/>
      <c r="AE121" s="13"/>
      <c r="AT121" s="257" t="s">
        <v>248</v>
      </c>
      <c r="AU121" s="257" t="s">
        <v>87</v>
      </c>
      <c r="AV121" s="13" t="s">
        <v>89</v>
      </c>
      <c r="AW121" s="13" t="s">
        <v>41</v>
      </c>
      <c r="AX121" s="13" t="s">
        <v>80</v>
      </c>
      <c r="AY121" s="257" t="s">
        <v>235</v>
      </c>
    </row>
    <row r="122" s="14" customFormat="1">
      <c r="A122" s="14"/>
      <c r="B122" s="258"/>
      <c r="C122" s="259"/>
      <c r="D122" s="242" t="s">
        <v>248</v>
      </c>
      <c r="E122" s="260" t="s">
        <v>39</v>
      </c>
      <c r="F122" s="261" t="s">
        <v>250</v>
      </c>
      <c r="G122" s="259"/>
      <c r="H122" s="262">
        <v>496</v>
      </c>
      <c r="I122" s="263"/>
      <c r="J122" s="259"/>
      <c r="K122" s="259"/>
      <c r="L122" s="264"/>
      <c r="M122" s="265"/>
      <c r="N122" s="266"/>
      <c r="O122" s="266"/>
      <c r="P122" s="266"/>
      <c r="Q122" s="266"/>
      <c r="R122" s="266"/>
      <c r="S122" s="266"/>
      <c r="T122" s="267"/>
      <c r="U122" s="14"/>
      <c r="V122" s="14"/>
      <c r="W122" s="14"/>
      <c r="X122" s="14"/>
      <c r="Y122" s="14"/>
      <c r="Z122" s="14"/>
      <c r="AA122" s="14"/>
      <c r="AB122" s="14"/>
      <c r="AC122" s="14"/>
      <c r="AD122" s="14"/>
      <c r="AE122" s="14"/>
      <c r="AT122" s="268" t="s">
        <v>248</v>
      </c>
      <c r="AU122" s="268" t="s">
        <v>87</v>
      </c>
      <c r="AV122" s="14" t="s">
        <v>242</v>
      </c>
      <c r="AW122" s="14" t="s">
        <v>41</v>
      </c>
      <c r="AX122" s="14" t="s">
        <v>87</v>
      </c>
      <c r="AY122" s="268" t="s">
        <v>235</v>
      </c>
    </row>
    <row r="123" s="2" customFormat="1" ht="21.75" customHeight="1">
      <c r="A123" s="39"/>
      <c r="B123" s="40"/>
      <c r="C123" s="269" t="s">
        <v>289</v>
      </c>
      <c r="D123" s="269" t="s">
        <v>290</v>
      </c>
      <c r="E123" s="270" t="s">
        <v>1025</v>
      </c>
      <c r="F123" s="271" t="s">
        <v>1026</v>
      </c>
      <c r="G123" s="272" t="s">
        <v>191</v>
      </c>
      <c r="H123" s="273">
        <v>992</v>
      </c>
      <c r="I123" s="274"/>
      <c r="J123" s="275">
        <f>ROUND(I123*H123,2)</f>
        <v>0</v>
      </c>
      <c r="K123" s="271" t="s">
        <v>241</v>
      </c>
      <c r="L123" s="276"/>
      <c r="M123" s="277" t="s">
        <v>39</v>
      </c>
      <c r="N123" s="278" t="s">
        <v>53</v>
      </c>
      <c r="O123" s="86"/>
      <c r="P123" s="238">
        <f>O123*H123</f>
        <v>0</v>
      </c>
      <c r="Q123" s="238">
        <v>0.00040999999999999999</v>
      </c>
      <c r="R123" s="238">
        <f>Q123*H123</f>
        <v>0.40671999999999997</v>
      </c>
      <c r="S123" s="238">
        <v>0</v>
      </c>
      <c r="T123" s="239">
        <f>S123*H123</f>
        <v>0</v>
      </c>
      <c r="U123" s="39"/>
      <c r="V123" s="39"/>
      <c r="W123" s="39"/>
      <c r="X123" s="39"/>
      <c r="Y123" s="39"/>
      <c r="Z123" s="39"/>
      <c r="AA123" s="39"/>
      <c r="AB123" s="39"/>
      <c r="AC123" s="39"/>
      <c r="AD123" s="39"/>
      <c r="AE123" s="39"/>
      <c r="AR123" s="240" t="s">
        <v>289</v>
      </c>
      <c r="AT123" s="240" t="s">
        <v>290</v>
      </c>
      <c r="AU123" s="240" t="s">
        <v>87</v>
      </c>
      <c r="AY123" s="17" t="s">
        <v>235</v>
      </c>
      <c r="BE123" s="241">
        <f>IF(N123="základní",J123,0)</f>
        <v>0</v>
      </c>
      <c r="BF123" s="241">
        <f>IF(N123="snížená",J123,0)</f>
        <v>0</v>
      </c>
      <c r="BG123" s="241">
        <f>IF(N123="zákl. přenesená",J123,0)</f>
        <v>0</v>
      </c>
      <c r="BH123" s="241">
        <f>IF(N123="sníž. přenesená",J123,0)</f>
        <v>0</v>
      </c>
      <c r="BI123" s="241">
        <f>IF(N123="nulová",J123,0)</f>
        <v>0</v>
      </c>
      <c r="BJ123" s="17" t="s">
        <v>242</v>
      </c>
      <c r="BK123" s="241">
        <f>ROUND(I123*H123,2)</f>
        <v>0</v>
      </c>
      <c r="BL123" s="17" t="s">
        <v>242</v>
      </c>
      <c r="BM123" s="240" t="s">
        <v>1131</v>
      </c>
    </row>
    <row r="124" s="2" customFormat="1">
      <c r="A124" s="39"/>
      <c r="B124" s="40"/>
      <c r="C124" s="41"/>
      <c r="D124" s="242" t="s">
        <v>244</v>
      </c>
      <c r="E124" s="41"/>
      <c r="F124" s="243" t="s">
        <v>1026</v>
      </c>
      <c r="G124" s="41"/>
      <c r="H124" s="41"/>
      <c r="I124" s="149"/>
      <c r="J124" s="41"/>
      <c r="K124" s="41"/>
      <c r="L124" s="45"/>
      <c r="M124" s="244"/>
      <c r="N124" s="245"/>
      <c r="O124" s="86"/>
      <c r="P124" s="86"/>
      <c r="Q124" s="86"/>
      <c r="R124" s="86"/>
      <c r="S124" s="86"/>
      <c r="T124" s="87"/>
      <c r="U124" s="39"/>
      <c r="V124" s="39"/>
      <c r="W124" s="39"/>
      <c r="X124" s="39"/>
      <c r="Y124" s="39"/>
      <c r="Z124" s="39"/>
      <c r="AA124" s="39"/>
      <c r="AB124" s="39"/>
      <c r="AC124" s="39"/>
      <c r="AD124" s="39"/>
      <c r="AE124" s="39"/>
      <c r="AT124" s="17" t="s">
        <v>244</v>
      </c>
      <c r="AU124" s="17" t="s">
        <v>87</v>
      </c>
    </row>
    <row r="125" s="13" customFormat="1">
      <c r="A125" s="13"/>
      <c r="B125" s="247"/>
      <c r="C125" s="248"/>
      <c r="D125" s="242" t="s">
        <v>248</v>
      </c>
      <c r="E125" s="249" t="s">
        <v>39</v>
      </c>
      <c r="F125" s="250" t="s">
        <v>1132</v>
      </c>
      <c r="G125" s="248"/>
      <c r="H125" s="251">
        <v>992</v>
      </c>
      <c r="I125" s="252"/>
      <c r="J125" s="248"/>
      <c r="K125" s="248"/>
      <c r="L125" s="253"/>
      <c r="M125" s="254"/>
      <c r="N125" s="255"/>
      <c r="O125" s="255"/>
      <c r="P125" s="255"/>
      <c r="Q125" s="255"/>
      <c r="R125" s="255"/>
      <c r="S125" s="255"/>
      <c r="T125" s="256"/>
      <c r="U125" s="13"/>
      <c r="V125" s="13"/>
      <c r="W125" s="13"/>
      <c r="X125" s="13"/>
      <c r="Y125" s="13"/>
      <c r="Z125" s="13"/>
      <c r="AA125" s="13"/>
      <c r="AB125" s="13"/>
      <c r="AC125" s="13"/>
      <c r="AD125" s="13"/>
      <c r="AE125" s="13"/>
      <c r="AT125" s="257" t="s">
        <v>248</v>
      </c>
      <c r="AU125" s="257" t="s">
        <v>87</v>
      </c>
      <c r="AV125" s="13" t="s">
        <v>89</v>
      </c>
      <c r="AW125" s="13" t="s">
        <v>41</v>
      </c>
      <c r="AX125" s="13" t="s">
        <v>87</v>
      </c>
      <c r="AY125" s="257" t="s">
        <v>235</v>
      </c>
    </row>
    <row r="126" s="2" customFormat="1" ht="21.75" customHeight="1">
      <c r="A126" s="39"/>
      <c r="B126" s="40"/>
      <c r="C126" s="269" t="s">
        <v>297</v>
      </c>
      <c r="D126" s="269" t="s">
        <v>290</v>
      </c>
      <c r="E126" s="270" t="s">
        <v>1029</v>
      </c>
      <c r="F126" s="271" t="s">
        <v>1030</v>
      </c>
      <c r="G126" s="272" t="s">
        <v>191</v>
      </c>
      <c r="H126" s="273">
        <v>992</v>
      </c>
      <c r="I126" s="274"/>
      <c r="J126" s="275">
        <f>ROUND(I126*H126,2)</f>
        <v>0</v>
      </c>
      <c r="K126" s="271" t="s">
        <v>241</v>
      </c>
      <c r="L126" s="276"/>
      <c r="M126" s="277" t="s">
        <v>39</v>
      </c>
      <c r="N126" s="278" t="s">
        <v>53</v>
      </c>
      <c r="O126" s="86"/>
      <c r="P126" s="238">
        <f>O126*H126</f>
        <v>0</v>
      </c>
      <c r="Q126" s="238">
        <v>9.0000000000000006E-05</v>
      </c>
      <c r="R126" s="238">
        <f>Q126*H126</f>
        <v>0.089280000000000012</v>
      </c>
      <c r="S126" s="238">
        <v>0</v>
      </c>
      <c r="T126" s="239">
        <f>S126*H126</f>
        <v>0</v>
      </c>
      <c r="U126" s="39"/>
      <c r="V126" s="39"/>
      <c r="W126" s="39"/>
      <c r="X126" s="39"/>
      <c r="Y126" s="39"/>
      <c r="Z126" s="39"/>
      <c r="AA126" s="39"/>
      <c r="AB126" s="39"/>
      <c r="AC126" s="39"/>
      <c r="AD126" s="39"/>
      <c r="AE126" s="39"/>
      <c r="AR126" s="240" t="s">
        <v>289</v>
      </c>
      <c r="AT126" s="240" t="s">
        <v>290</v>
      </c>
      <c r="AU126" s="240" t="s">
        <v>87</v>
      </c>
      <c r="AY126" s="17" t="s">
        <v>235</v>
      </c>
      <c r="BE126" s="241">
        <f>IF(N126="základní",J126,0)</f>
        <v>0</v>
      </c>
      <c r="BF126" s="241">
        <f>IF(N126="snížená",J126,0)</f>
        <v>0</v>
      </c>
      <c r="BG126" s="241">
        <f>IF(N126="zákl. přenesená",J126,0)</f>
        <v>0</v>
      </c>
      <c r="BH126" s="241">
        <f>IF(N126="sníž. přenesená",J126,0)</f>
        <v>0</v>
      </c>
      <c r="BI126" s="241">
        <f>IF(N126="nulová",J126,0)</f>
        <v>0</v>
      </c>
      <c r="BJ126" s="17" t="s">
        <v>242</v>
      </c>
      <c r="BK126" s="241">
        <f>ROUND(I126*H126,2)</f>
        <v>0</v>
      </c>
      <c r="BL126" s="17" t="s">
        <v>242</v>
      </c>
      <c r="BM126" s="240" t="s">
        <v>1133</v>
      </c>
    </row>
    <row r="127" s="2" customFormat="1">
      <c r="A127" s="39"/>
      <c r="B127" s="40"/>
      <c r="C127" s="41"/>
      <c r="D127" s="242" t="s">
        <v>244</v>
      </c>
      <c r="E127" s="41"/>
      <c r="F127" s="243" t="s">
        <v>1030</v>
      </c>
      <c r="G127" s="41"/>
      <c r="H127" s="41"/>
      <c r="I127" s="149"/>
      <c r="J127" s="41"/>
      <c r="K127" s="41"/>
      <c r="L127" s="45"/>
      <c r="M127" s="244"/>
      <c r="N127" s="245"/>
      <c r="O127" s="86"/>
      <c r="P127" s="86"/>
      <c r="Q127" s="86"/>
      <c r="R127" s="86"/>
      <c r="S127" s="86"/>
      <c r="T127" s="87"/>
      <c r="U127" s="39"/>
      <c r="V127" s="39"/>
      <c r="W127" s="39"/>
      <c r="X127" s="39"/>
      <c r="Y127" s="39"/>
      <c r="Z127" s="39"/>
      <c r="AA127" s="39"/>
      <c r="AB127" s="39"/>
      <c r="AC127" s="39"/>
      <c r="AD127" s="39"/>
      <c r="AE127" s="39"/>
      <c r="AT127" s="17" t="s">
        <v>244</v>
      </c>
      <c r="AU127" s="17" t="s">
        <v>87</v>
      </c>
    </row>
    <row r="128" s="13" customFormat="1">
      <c r="A128" s="13"/>
      <c r="B128" s="247"/>
      <c r="C128" s="248"/>
      <c r="D128" s="242" t="s">
        <v>248</v>
      </c>
      <c r="E128" s="249" t="s">
        <v>39</v>
      </c>
      <c r="F128" s="250" t="s">
        <v>1132</v>
      </c>
      <c r="G128" s="248"/>
      <c r="H128" s="251">
        <v>992</v>
      </c>
      <c r="I128" s="252"/>
      <c r="J128" s="248"/>
      <c r="K128" s="248"/>
      <c r="L128" s="253"/>
      <c r="M128" s="254"/>
      <c r="N128" s="255"/>
      <c r="O128" s="255"/>
      <c r="P128" s="255"/>
      <c r="Q128" s="255"/>
      <c r="R128" s="255"/>
      <c r="S128" s="255"/>
      <c r="T128" s="256"/>
      <c r="U128" s="13"/>
      <c r="V128" s="13"/>
      <c r="W128" s="13"/>
      <c r="X128" s="13"/>
      <c r="Y128" s="13"/>
      <c r="Z128" s="13"/>
      <c r="AA128" s="13"/>
      <c r="AB128" s="13"/>
      <c r="AC128" s="13"/>
      <c r="AD128" s="13"/>
      <c r="AE128" s="13"/>
      <c r="AT128" s="257" t="s">
        <v>248</v>
      </c>
      <c r="AU128" s="257" t="s">
        <v>87</v>
      </c>
      <c r="AV128" s="13" t="s">
        <v>89</v>
      </c>
      <c r="AW128" s="13" t="s">
        <v>41</v>
      </c>
      <c r="AX128" s="13" t="s">
        <v>80</v>
      </c>
      <c r="AY128" s="257" t="s">
        <v>235</v>
      </c>
    </row>
    <row r="129" s="14" customFormat="1">
      <c r="A129" s="14"/>
      <c r="B129" s="258"/>
      <c r="C129" s="259"/>
      <c r="D129" s="242" t="s">
        <v>248</v>
      </c>
      <c r="E129" s="260" t="s">
        <v>39</v>
      </c>
      <c r="F129" s="261" t="s">
        <v>250</v>
      </c>
      <c r="G129" s="259"/>
      <c r="H129" s="262">
        <v>992</v>
      </c>
      <c r="I129" s="263"/>
      <c r="J129" s="259"/>
      <c r="K129" s="259"/>
      <c r="L129" s="264"/>
      <c r="M129" s="265"/>
      <c r="N129" s="266"/>
      <c r="O129" s="266"/>
      <c r="P129" s="266"/>
      <c r="Q129" s="266"/>
      <c r="R129" s="266"/>
      <c r="S129" s="266"/>
      <c r="T129" s="267"/>
      <c r="U129" s="14"/>
      <c r="V129" s="14"/>
      <c r="W129" s="14"/>
      <c r="X129" s="14"/>
      <c r="Y129" s="14"/>
      <c r="Z129" s="14"/>
      <c r="AA129" s="14"/>
      <c r="AB129" s="14"/>
      <c r="AC129" s="14"/>
      <c r="AD129" s="14"/>
      <c r="AE129" s="14"/>
      <c r="AT129" s="268" t="s">
        <v>248</v>
      </c>
      <c r="AU129" s="268" t="s">
        <v>87</v>
      </c>
      <c r="AV129" s="14" t="s">
        <v>242</v>
      </c>
      <c r="AW129" s="14" t="s">
        <v>41</v>
      </c>
      <c r="AX129" s="14" t="s">
        <v>87</v>
      </c>
      <c r="AY129" s="268" t="s">
        <v>235</v>
      </c>
    </row>
    <row r="130" s="2" customFormat="1" ht="21.75" customHeight="1">
      <c r="A130" s="39"/>
      <c r="B130" s="40"/>
      <c r="C130" s="269" t="s">
        <v>302</v>
      </c>
      <c r="D130" s="269" t="s">
        <v>290</v>
      </c>
      <c r="E130" s="270" t="s">
        <v>1032</v>
      </c>
      <c r="F130" s="271" t="s">
        <v>1033</v>
      </c>
      <c r="G130" s="272" t="s">
        <v>191</v>
      </c>
      <c r="H130" s="273">
        <v>992</v>
      </c>
      <c r="I130" s="274"/>
      <c r="J130" s="275">
        <f>ROUND(I130*H130,2)</f>
        <v>0</v>
      </c>
      <c r="K130" s="271" t="s">
        <v>241</v>
      </c>
      <c r="L130" s="276"/>
      <c r="M130" s="277" t="s">
        <v>39</v>
      </c>
      <c r="N130" s="278" t="s">
        <v>53</v>
      </c>
      <c r="O130" s="86"/>
      <c r="P130" s="238">
        <f>O130*H130</f>
        <v>0</v>
      </c>
      <c r="Q130" s="238">
        <v>5.0000000000000002E-05</v>
      </c>
      <c r="R130" s="238">
        <f>Q130*H130</f>
        <v>0.049600000000000005</v>
      </c>
      <c r="S130" s="238">
        <v>0</v>
      </c>
      <c r="T130" s="239">
        <f>S130*H130</f>
        <v>0</v>
      </c>
      <c r="U130" s="39"/>
      <c r="V130" s="39"/>
      <c r="W130" s="39"/>
      <c r="X130" s="39"/>
      <c r="Y130" s="39"/>
      <c r="Z130" s="39"/>
      <c r="AA130" s="39"/>
      <c r="AB130" s="39"/>
      <c r="AC130" s="39"/>
      <c r="AD130" s="39"/>
      <c r="AE130" s="39"/>
      <c r="AR130" s="240" t="s">
        <v>289</v>
      </c>
      <c r="AT130" s="240" t="s">
        <v>290</v>
      </c>
      <c r="AU130" s="240" t="s">
        <v>87</v>
      </c>
      <c r="AY130" s="17" t="s">
        <v>235</v>
      </c>
      <c r="BE130" s="241">
        <f>IF(N130="základní",J130,0)</f>
        <v>0</v>
      </c>
      <c r="BF130" s="241">
        <f>IF(N130="snížená",J130,0)</f>
        <v>0</v>
      </c>
      <c r="BG130" s="241">
        <f>IF(N130="zákl. přenesená",J130,0)</f>
        <v>0</v>
      </c>
      <c r="BH130" s="241">
        <f>IF(N130="sníž. přenesená",J130,0)</f>
        <v>0</v>
      </c>
      <c r="BI130" s="241">
        <f>IF(N130="nulová",J130,0)</f>
        <v>0</v>
      </c>
      <c r="BJ130" s="17" t="s">
        <v>242</v>
      </c>
      <c r="BK130" s="241">
        <f>ROUND(I130*H130,2)</f>
        <v>0</v>
      </c>
      <c r="BL130" s="17" t="s">
        <v>242</v>
      </c>
      <c r="BM130" s="240" t="s">
        <v>1134</v>
      </c>
    </row>
    <row r="131" s="2" customFormat="1">
      <c r="A131" s="39"/>
      <c r="B131" s="40"/>
      <c r="C131" s="41"/>
      <c r="D131" s="242" t="s">
        <v>244</v>
      </c>
      <c r="E131" s="41"/>
      <c r="F131" s="243" t="s">
        <v>1033</v>
      </c>
      <c r="G131" s="41"/>
      <c r="H131" s="41"/>
      <c r="I131" s="149"/>
      <c r="J131" s="41"/>
      <c r="K131" s="41"/>
      <c r="L131" s="45"/>
      <c r="M131" s="244"/>
      <c r="N131" s="245"/>
      <c r="O131" s="86"/>
      <c r="P131" s="86"/>
      <c r="Q131" s="86"/>
      <c r="R131" s="86"/>
      <c r="S131" s="86"/>
      <c r="T131" s="87"/>
      <c r="U131" s="39"/>
      <c r="V131" s="39"/>
      <c r="W131" s="39"/>
      <c r="X131" s="39"/>
      <c r="Y131" s="39"/>
      <c r="Z131" s="39"/>
      <c r="AA131" s="39"/>
      <c r="AB131" s="39"/>
      <c r="AC131" s="39"/>
      <c r="AD131" s="39"/>
      <c r="AE131" s="39"/>
      <c r="AT131" s="17" t="s">
        <v>244</v>
      </c>
      <c r="AU131" s="17" t="s">
        <v>87</v>
      </c>
    </row>
    <row r="132" s="13" customFormat="1">
      <c r="A132" s="13"/>
      <c r="B132" s="247"/>
      <c r="C132" s="248"/>
      <c r="D132" s="242" t="s">
        <v>248</v>
      </c>
      <c r="E132" s="249" t="s">
        <v>39</v>
      </c>
      <c r="F132" s="250" t="s">
        <v>1132</v>
      </c>
      <c r="G132" s="248"/>
      <c r="H132" s="251">
        <v>992</v>
      </c>
      <c r="I132" s="252"/>
      <c r="J132" s="248"/>
      <c r="K132" s="248"/>
      <c r="L132" s="253"/>
      <c r="M132" s="254"/>
      <c r="N132" s="255"/>
      <c r="O132" s="255"/>
      <c r="P132" s="255"/>
      <c r="Q132" s="255"/>
      <c r="R132" s="255"/>
      <c r="S132" s="255"/>
      <c r="T132" s="256"/>
      <c r="U132" s="13"/>
      <c r="V132" s="13"/>
      <c r="W132" s="13"/>
      <c r="X132" s="13"/>
      <c r="Y132" s="13"/>
      <c r="Z132" s="13"/>
      <c r="AA132" s="13"/>
      <c r="AB132" s="13"/>
      <c r="AC132" s="13"/>
      <c r="AD132" s="13"/>
      <c r="AE132" s="13"/>
      <c r="AT132" s="257" t="s">
        <v>248</v>
      </c>
      <c r="AU132" s="257" t="s">
        <v>87</v>
      </c>
      <c r="AV132" s="13" t="s">
        <v>89</v>
      </c>
      <c r="AW132" s="13" t="s">
        <v>41</v>
      </c>
      <c r="AX132" s="13" t="s">
        <v>80</v>
      </c>
      <c r="AY132" s="257" t="s">
        <v>235</v>
      </c>
    </row>
    <row r="133" s="14" customFormat="1">
      <c r="A133" s="14"/>
      <c r="B133" s="258"/>
      <c r="C133" s="259"/>
      <c r="D133" s="242" t="s">
        <v>248</v>
      </c>
      <c r="E133" s="260" t="s">
        <v>39</v>
      </c>
      <c r="F133" s="261" t="s">
        <v>250</v>
      </c>
      <c r="G133" s="259"/>
      <c r="H133" s="262">
        <v>992</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248</v>
      </c>
      <c r="AU133" s="268" t="s">
        <v>87</v>
      </c>
      <c r="AV133" s="14" t="s">
        <v>242</v>
      </c>
      <c r="AW133" s="14" t="s">
        <v>41</v>
      </c>
      <c r="AX133" s="14" t="s">
        <v>87</v>
      </c>
      <c r="AY133" s="268" t="s">
        <v>235</v>
      </c>
    </row>
    <row r="134" s="2" customFormat="1" ht="21.75" customHeight="1">
      <c r="A134" s="39"/>
      <c r="B134" s="40"/>
      <c r="C134" s="269" t="s">
        <v>307</v>
      </c>
      <c r="D134" s="269" t="s">
        <v>290</v>
      </c>
      <c r="E134" s="270" t="s">
        <v>1035</v>
      </c>
      <c r="F134" s="271" t="s">
        <v>1036</v>
      </c>
      <c r="G134" s="272" t="s">
        <v>191</v>
      </c>
      <c r="H134" s="273">
        <v>992</v>
      </c>
      <c r="I134" s="274"/>
      <c r="J134" s="275">
        <f>ROUND(I134*H134,2)</f>
        <v>0</v>
      </c>
      <c r="K134" s="271" t="s">
        <v>241</v>
      </c>
      <c r="L134" s="276"/>
      <c r="M134" s="277" t="s">
        <v>39</v>
      </c>
      <c r="N134" s="278" t="s">
        <v>53</v>
      </c>
      <c r="O134" s="86"/>
      <c r="P134" s="238">
        <f>O134*H134</f>
        <v>0</v>
      </c>
      <c r="Q134" s="238">
        <v>0.00014999999999999999</v>
      </c>
      <c r="R134" s="238">
        <f>Q134*H134</f>
        <v>0.14879999999999999</v>
      </c>
      <c r="S134" s="238">
        <v>0</v>
      </c>
      <c r="T134" s="239">
        <f>S134*H134</f>
        <v>0</v>
      </c>
      <c r="U134" s="39"/>
      <c r="V134" s="39"/>
      <c r="W134" s="39"/>
      <c r="X134" s="39"/>
      <c r="Y134" s="39"/>
      <c r="Z134" s="39"/>
      <c r="AA134" s="39"/>
      <c r="AB134" s="39"/>
      <c r="AC134" s="39"/>
      <c r="AD134" s="39"/>
      <c r="AE134" s="39"/>
      <c r="AR134" s="240" t="s">
        <v>289</v>
      </c>
      <c r="AT134" s="240" t="s">
        <v>290</v>
      </c>
      <c r="AU134" s="240" t="s">
        <v>87</v>
      </c>
      <c r="AY134" s="17" t="s">
        <v>235</v>
      </c>
      <c r="BE134" s="241">
        <f>IF(N134="základní",J134,0)</f>
        <v>0</v>
      </c>
      <c r="BF134" s="241">
        <f>IF(N134="snížená",J134,0)</f>
        <v>0</v>
      </c>
      <c r="BG134" s="241">
        <f>IF(N134="zákl. přenesená",J134,0)</f>
        <v>0</v>
      </c>
      <c r="BH134" s="241">
        <f>IF(N134="sníž. přenesená",J134,0)</f>
        <v>0</v>
      </c>
      <c r="BI134" s="241">
        <f>IF(N134="nulová",J134,0)</f>
        <v>0</v>
      </c>
      <c r="BJ134" s="17" t="s">
        <v>242</v>
      </c>
      <c r="BK134" s="241">
        <f>ROUND(I134*H134,2)</f>
        <v>0</v>
      </c>
      <c r="BL134" s="17" t="s">
        <v>242</v>
      </c>
      <c r="BM134" s="240" t="s">
        <v>1135</v>
      </c>
    </row>
    <row r="135" s="2" customFormat="1">
      <c r="A135" s="39"/>
      <c r="B135" s="40"/>
      <c r="C135" s="41"/>
      <c r="D135" s="242" t="s">
        <v>244</v>
      </c>
      <c r="E135" s="41"/>
      <c r="F135" s="243" t="s">
        <v>1036</v>
      </c>
      <c r="G135" s="41"/>
      <c r="H135" s="41"/>
      <c r="I135" s="149"/>
      <c r="J135" s="41"/>
      <c r="K135" s="41"/>
      <c r="L135" s="45"/>
      <c r="M135" s="244"/>
      <c r="N135" s="245"/>
      <c r="O135" s="86"/>
      <c r="P135" s="86"/>
      <c r="Q135" s="86"/>
      <c r="R135" s="86"/>
      <c r="S135" s="86"/>
      <c r="T135" s="87"/>
      <c r="U135" s="39"/>
      <c r="V135" s="39"/>
      <c r="W135" s="39"/>
      <c r="X135" s="39"/>
      <c r="Y135" s="39"/>
      <c r="Z135" s="39"/>
      <c r="AA135" s="39"/>
      <c r="AB135" s="39"/>
      <c r="AC135" s="39"/>
      <c r="AD135" s="39"/>
      <c r="AE135" s="39"/>
      <c r="AT135" s="17" t="s">
        <v>244</v>
      </c>
      <c r="AU135" s="17" t="s">
        <v>87</v>
      </c>
    </row>
    <row r="136" s="13" customFormat="1">
      <c r="A136" s="13"/>
      <c r="B136" s="247"/>
      <c r="C136" s="248"/>
      <c r="D136" s="242" t="s">
        <v>248</v>
      </c>
      <c r="E136" s="249" t="s">
        <v>39</v>
      </c>
      <c r="F136" s="250" t="s">
        <v>1132</v>
      </c>
      <c r="G136" s="248"/>
      <c r="H136" s="251">
        <v>992</v>
      </c>
      <c r="I136" s="252"/>
      <c r="J136" s="248"/>
      <c r="K136" s="248"/>
      <c r="L136" s="253"/>
      <c r="M136" s="254"/>
      <c r="N136" s="255"/>
      <c r="O136" s="255"/>
      <c r="P136" s="255"/>
      <c r="Q136" s="255"/>
      <c r="R136" s="255"/>
      <c r="S136" s="255"/>
      <c r="T136" s="256"/>
      <c r="U136" s="13"/>
      <c r="V136" s="13"/>
      <c r="W136" s="13"/>
      <c r="X136" s="13"/>
      <c r="Y136" s="13"/>
      <c r="Z136" s="13"/>
      <c r="AA136" s="13"/>
      <c r="AB136" s="13"/>
      <c r="AC136" s="13"/>
      <c r="AD136" s="13"/>
      <c r="AE136" s="13"/>
      <c r="AT136" s="257" t="s">
        <v>248</v>
      </c>
      <c r="AU136" s="257" t="s">
        <v>87</v>
      </c>
      <c r="AV136" s="13" t="s">
        <v>89</v>
      </c>
      <c r="AW136" s="13" t="s">
        <v>41</v>
      </c>
      <c r="AX136" s="13" t="s">
        <v>80</v>
      </c>
      <c r="AY136" s="257" t="s">
        <v>235</v>
      </c>
    </row>
    <row r="137" s="14" customFormat="1">
      <c r="A137" s="14"/>
      <c r="B137" s="258"/>
      <c r="C137" s="259"/>
      <c r="D137" s="242" t="s">
        <v>248</v>
      </c>
      <c r="E137" s="260" t="s">
        <v>39</v>
      </c>
      <c r="F137" s="261" t="s">
        <v>250</v>
      </c>
      <c r="G137" s="259"/>
      <c r="H137" s="262">
        <v>992</v>
      </c>
      <c r="I137" s="263"/>
      <c r="J137" s="259"/>
      <c r="K137" s="259"/>
      <c r="L137" s="264"/>
      <c r="M137" s="265"/>
      <c r="N137" s="266"/>
      <c r="O137" s="266"/>
      <c r="P137" s="266"/>
      <c r="Q137" s="266"/>
      <c r="R137" s="266"/>
      <c r="S137" s="266"/>
      <c r="T137" s="267"/>
      <c r="U137" s="14"/>
      <c r="V137" s="14"/>
      <c r="W137" s="14"/>
      <c r="X137" s="14"/>
      <c r="Y137" s="14"/>
      <c r="Z137" s="14"/>
      <c r="AA137" s="14"/>
      <c r="AB137" s="14"/>
      <c r="AC137" s="14"/>
      <c r="AD137" s="14"/>
      <c r="AE137" s="14"/>
      <c r="AT137" s="268" t="s">
        <v>248</v>
      </c>
      <c r="AU137" s="268" t="s">
        <v>87</v>
      </c>
      <c r="AV137" s="14" t="s">
        <v>242</v>
      </c>
      <c r="AW137" s="14" t="s">
        <v>41</v>
      </c>
      <c r="AX137" s="14" t="s">
        <v>87</v>
      </c>
      <c r="AY137" s="268" t="s">
        <v>235</v>
      </c>
    </row>
    <row r="138" s="2" customFormat="1" ht="21.75" customHeight="1">
      <c r="A138" s="39"/>
      <c r="B138" s="40"/>
      <c r="C138" s="229" t="s">
        <v>313</v>
      </c>
      <c r="D138" s="229" t="s">
        <v>238</v>
      </c>
      <c r="E138" s="230" t="s">
        <v>324</v>
      </c>
      <c r="F138" s="231" t="s">
        <v>325</v>
      </c>
      <c r="G138" s="232" t="s">
        <v>191</v>
      </c>
      <c r="H138" s="233">
        <v>22</v>
      </c>
      <c r="I138" s="234"/>
      <c r="J138" s="235">
        <f>ROUND(I138*H138,2)</f>
        <v>0</v>
      </c>
      <c r="K138" s="231" t="s">
        <v>241</v>
      </c>
      <c r="L138" s="45"/>
      <c r="M138" s="236" t="s">
        <v>39</v>
      </c>
      <c r="N138" s="237" t="s">
        <v>53</v>
      </c>
      <c r="O138" s="86"/>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242</v>
      </c>
      <c r="AT138" s="240" t="s">
        <v>238</v>
      </c>
      <c r="AU138" s="240" t="s">
        <v>87</v>
      </c>
      <c r="AY138" s="17" t="s">
        <v>235</v>
      </c>
      <c r="BE138" s="241">
        <f>IF(N138="základní",J138,0)</f>
        <v>0</v>
      </c>
      <c r="BF138" s="241">
        <f>IF(N138="snížená",J138,0)</f>
        <v>0</v>
      </c>
      <c r="BG138" s="241">
        <f>IF(N138="zákl. přenesená",J138,0)</f>
        <v>0</v>
      </c>
      <c r="BH138" s="241">
        <f>IF(N138="sníž. přenesená",J138,0)</f>
        <v>0</v>
      </c>
      <c r="BI138" s="241">
        <f>IF(N138="nulová",J138,0)</f>
        <v>0</v>
      </c>
      <c r="BJ138" s="17" t="s">
        <v>242</v>
      </c>
      <c r="BK138" s="241">
        <f>ROUND(I138*H138,2)</f>
        <v>0</v>
      </c>
      <c r="BL138" s="17" t="s">
        <v>242</v>
      </c>
      <c r="BM138" s="240" t="s">
        <v>1136</v>
      </c>
    </row>
    <row r="139" s="2" customFormat="1">
      <c r="A139" s="39"/>
      <c r="B139" s="40"/>
      <c r="C139" s="41"/>
      <c r="D139" s="242" t="s">
        <v>244</v>
      </c>
      <c r="E139" s="41"/>
      <c r="F139" s="243" t="s">
        <v>327</v>
      </c>
      <c r="G139" s="41"/>
      <c r="H139" s="41"/>
      <c r="I139" s="149"/>
      <c r="J139" s="41"/>
      <c r="K139" s="41"/>
      <c r="L139" s="45"/>
      <c r="M139" s="244"/>
      <c r="N139" s="245"/>
      <c r="O139" s="86"/>
      <c r="P139" s="86"/>
      <c r="Q139" s="86"/>
      <c r="R139" s="86"/>
      <c r="S139" s="86"/>
      <c r="T139" s="87"/>
      <c r="U139" s="39"/>
      <c r="V139" s="39"/>
      <c r="W139" s="39"/>
      <c r="X139" s="39"/>
      <c r="Y139" s="39"/>
      <c r="Z139" s="39"/>
      <c r="AA139" s="39"/>
      <c r="AB139" s="39"/>
      <c r="AC139" s="39"/>
      <c r="AD139" s="39"/>
      <c r="AE139" s="39"/>
      <c r="AT139" s="17" t="s">
        <v>244</v>
      </c>
      <c r="AU139" s="17" t="s">
        <v>87</v>
      </c>
    </row>
    <row r="140" s="2" customFormat="1">
      <c r="A140" s="39"/>
      <c r="B140" s="40"/>
      <c r="C140" s="41"/>
      <c r="D140" s="242" t="s">
        <v>246</v>
      </c>
      <c r="E140" s="41"/>
      <c r="F140" s="246" t="s">
        <v>328</v>
      </c>
      <c r="G140" s="41"/>
      <c r="H140" s="41"/>
      <c r="I140" s="149"/>
      <c r="J140" s="41"/>
      <c r="K140" s="41"/>
      <c r="L140" s="45"/>
      <c r="M140" s="244"/>
      <c r="N140" s="245"/>
      <c r="O140" s="86"/>
      <c r="P140" s="86"/>
      <c r="Q140" s="86"/>
      <c r="R140" s="86"/>
      <c r="S140" s="86"/>
      <c r="T140" s="87"/>
      <c r="U140" s="39"/>
      <c r="V140" s="39"/>
      <c r="W140" s="39"/>
      <c r="X140" s="39"/>
      <c r="Y140" s="39"/>
      <c r="Z140" s="39"/>
      <c r="AA140" s="39"/>
      <c r="AB140" s="39"/>
      <c r="AC140" s="39"/>
      <c r="AD140" s="39"/>
      <c r="AE140" s="39"/>
      <c r="AT140" s="17" t="s">
        <v>246</v>
      </c>
      <c r="AU140" s="17" t="s">
        <v>87</v>
      </c>
    </row>
    <row r="141" s="13" customFormat="1">
      <c r="A141" s="13"/>
      <c r="B141" s="247"/>
      <c r="C141" s="248"/>
      <c r="D141" s="242" t="s">
        <v>248</v>
      </c>
      <c r="E141" s="249" t="s">
        <v>39</v>
      </c>
      <c r="F141" s="250" t="s">
        <v>1137</v>
      </c>
      <c r="G141" s="248"/>
      <c r="H141" s="251">
        <v>22</v>
      </c>
      <c r="I141" s="252"/>
      <c r="J141" s="248"/>
      <c r="K141" s="248"/>
      <c r="L141" s="253"/>
      <c r="M141" s="254"/>
      <c r="N141" s="255"/>
      <c r="O141" s="255"/>
      <c r="P141" s="255"/>
      <c r="Q141" s="255"/>
      <c r="R141" s="255"/>
      <c r="S141" s="255"/>
      <c r="T141" s="256"/>
      <c r="U141" s="13"/>
      <c r="V141" s="13"/>
      <c r="W141" s="13"/>
      <c r="X141" s="13"/>
      <c r="Y141" s="13"/>
      <c r="Z141" s="13"/>
      <c r="AA141" s="13"/>
      <c r="AB141" s="13"/>
      <c r="AC141" s="13"/>
      <c r="AD141" s="13"/>
      <c r="AE141" s="13"/>
      <c r="AT141" s="257" t="s">
        <v>248</v>
      </c>
      <c r="AU141" s="257" t="s">
        <v>87</v>
      </c>
      <c r="AV141" s="13" t="s">
        <v>89</v>
      </c>
      <c r="AW141" s="13" t="s">
        <v>41</v>
      </c>
      <c r="AX141" s="13" t="s">
        <v>80</v>
      </c>
      <c r="AY141" s="257" t="s">
        <v>235</v>
      </c>
    </row>
    <row r="142" s="14" customFormat="1">
      <c r="A142" s="14"/>
      <c r="B142" s="258"/>
      <c r="C142" s="259"/>
      <c r="D142" s="242" t="s">
        <v>248</v>
      </c>
      <c r="E142" s="260" t="s">
        <v>39</v>
      </c>
      <c r="F142" s="261" t="s">
        <v>250</v>
      </c>
      <c r="G142" s="259"/>
      <c r="H142" s="262">
        <v>22</v>
      </c>
      <c r="I142" s="263"/>
      <c r="J142" s="259"/>
      <c r="K142" s="259"/>
      <c r="L142" s="264"/>
      <c r="M142" s="265"/>
      <c r="N142" s="266"/>
      <c r="O142" s="266"/>
      <c r="P142" s="266"/>
      <c r="Q142" s="266"/>
      <c r="R142" s="266"/>
      <c r="S142" s="266"/>
      <c r="T142" s="267"/>
      <c r="U142" s="14"/>
      <c r="V142" s="14"/>
      <c r="W142" s="14"/>
      <c r="X142" s="14"/>
      <c r="Y142" s="14"/>
      <c r="Z142" s="14"/>
      <c r="AA142" s="14"/>
      <c r="AB142" s="14"/>
      <c r="AC142" s="14"/>
      <c r="AD142" s="14"/>
      <c r="AE142" s="14"/>
      <c r="AT142" s="268" t="s">
        <v>248</v>
      </c>
      <c r="AU142" s="268" t="s">
        <v>87</v>
      </c>
      <c r="AV142" s="14" t="s">
        <v>242</v>
      </c>
      <c r="AW142" s="14" t="s">
        <v>41</v>
      </c>
      <c r="AX142" s="14" t="s">
        <v>87</v>
      </c>
      <c r="AY142" s="268" t="s">
        <v>235</v>
      </c>
    </row>
    <row r="143" s="2" customFormat="1" ht="21.75" customHeight="1">
      <c r="A143" s="39"/>
      <c r="B143" s="40"/>
      <c r="C143" s="229" t="s">
        <v>318</v>
      </c>
      <c r="D143" s="229" t="s">
        <v>238</v>
      </c>
      <c r="E143" s="230" t="s">
        <v>506</v>
      </c>
      <c r="F143" s="231" t="s">
        <v>507</v>
      </c>
      <c r="G143" s="232" t="s">
        <v>197</v>
      </c>
      <c r="H143" s="233">
        <v>126</v>
      </c>
      <c r="I143" s="234"/>
      <c r="J143" s="235">
        <f>ROUND(I143*H143,2)</f>
        <v>0</v>
      </c>
      <c r="K143" s="231" t="s">
        <v>241</v>
      </c>
      <c r="L143" s="45"/>
      <c r="M143" s="236" t="s">
        <v>39</v>
      </c>
      <c r="N143" s="237" t="s">
        <v>53</v>
      </c>
      <c r="O143" s="86"/>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242</v>
      </c>
      <c r="AT143" s="240" t="s">
        <v>238</v>
      </c>
      <c r="AU143" s="240" t="s">
        <v>87</v>
      </c>
      <c r="AY143" s="17" t="s">
        <v>235</v>
      </c>
      <c r="BE143" s="241">
        <f>IF(N143="základní",J143,0)</f>
        <v>0</v>
      </c>
      <c r="BF143" s="241">
        <f>IF(N143="snížená",J143,0)</f>
        <v>0</v>
      </c>
      <c r="BG143" s="241">
        <f>IF(N143="zákl. přenesená",J143,0)</f>
        <v>0</v>
      </c>
      <c r="BH143" s="241">
        <f>IF(N143="sníž. přenesená",J143,0)</f>
        <v>0</v>
      </c>
      <c r="BI143" s="241">
        <f>IF(N143="nulová",J143,0)</f>
        <v>0</v>
      </c>
      <c r="BJ143" s="17" t="s">
        <v>242</v>
      </c>
      <c r="BK143" s="241">
        <f>ROUND(I143*H143,2)</f>
        <v>0</v>
      </c>
      <c r="BL143" s="17" t="s">
        <v>242</v>
      </c>
      <c r="BM143" s="240" t="s">
        <v>1138</v>
      </c>
    </row>
    <row r="144" s="2" customFormat="1">
      <c r="A144" s="39"/>
      <c r="B144" s="40"/>
      <c r="C144" s="41"/>
      <c r="D144" s="242" t="s">
        <v>244</v>
      </c>
      <c r="E144" s="41"/>
      <c r="F144" s="243" t="s">
        <v>509</v>
      </c>
      <c r="G144" s="41"/>
      <c r="H144" s="41"/>
      <c r="I144" s="149"/>
      <c r="J144" s="41"/>
      <c r="K144" s="41"/>
      <c r="L144" s="45"/>
      <c r="M144" s="244"/>
      <c r="N144" s="245"/>
      <c r="O144" s="86"/>
      <c r="P144" s="86"/>
      <c r="Q144" s="86"/>
      <c r="R144" s="86"/>
      <c r="S144" s="86"/>
      <c r="T144" s="87"/>
      <c r="U144" s="39"/>
      <c r="V144" s="39"/>
      <c r="W144" s="39"/>
      <c r="X144" s="39"/>
      <c r="Y144" s="39"/>
      <c r="Z144" s="39"/>
      <c r="AA144" s="39"/>
      <c r="AB144" s="39"/>
      <c r="AC144" s="39"/>
      <c r="AD144" s="39"/>
      <c r="AE144" s="39"/>
      <c r="AT144" s="17" t="s">
        <v>244</v>
      </c>
      <c r="AU144" s="17" t="s">
        <v>87</v>
      </c>
    </row>
    <row r="145" s="2" customFormat="1">
      <c r="A145" s="39"/>
      <c r="B145" s="40"/>
      <c r="C145" s="41"/>
      <c r="D145" s="242" t="s">
        <v>246</v>
      </c>
      <c r="E145" s="41"/>
      <c r="F145" s="246" t="s">
        <v>620</v>
      </c>
      <c r="G145" s="41"/>
      <c r="H145" s="41"/>
      <c r="I145" s="149"/>
      <c r="J145" s="41"/>
      <c r="K145" s="41"/>
      <c r="L145" s="45"/>
      <c r="M145" s="244"/>
      <c r="N145" s="245"/>
      <c r="O145" s="86"/>
      <c r="P145" s="86"/>
      <c r="Q145" s="86"/>
      <c r="R145" s="86"/>
      <c r="S145" s="86"/>
      <c r="T145" s="87"/>
      <c r="U145" s="39"/>
      <c r="V145" s="39"/>
      <c r="W145" s="39"/>
      <c r="X145" s="39"/>
      <c r="Y145" s="39"/>
      <c r="Z145" s="39"/>
      <c r="AA145" s="39"/>
      <c r="AB145" s="39"/>
      <c r="AC145" s="39"/>
      <c r="AD145" s="39"/>
      <c r="AE145" s="39"/>
      <c r="AT145" s="17" t="s">
        <v>246</v>
      </c>
      <c r="AU145" s="17" t="s">
        <v>87</v>
      </c>
    </row>
    <row r="146" s="13" customFormat="1">
      <c r="A146" s="13"/>
      <c r="B146" s="247"/>
      <c r="C146" s="248"/>
      <c r="D146" s="242" t="s">
        <v>248</v>
      </c>
      <c r="E146" s="249" t="s">
        <v>39</v>
      </c>
      <c r="F146" s="250" t="s">
        <v>1115</v>
      </c>
      <c r="G146" s="248"/>
      <c r="H146" s="251">
        <v>126</v>
      </c>
      <c r="I146" s="252"/>
      <c r="J146" s="248"/>
      <c r="K146" s="248"/>
      <c r="L146" s="253"/>
      <c r="M146" s="254"/>
      <c r="N146" s="255"/>
      <c r="O146" s="255"/>
      <c r="P146" s="255"/>
      <c r="Q146" s="255"/>
      <c r="R146" s="255"/>
      <c r="S146" s="255"/>
      <c r="T146" s="256"/>
      <c r="U146" s="13"/>
      <c r="V146" s="13"/>
      <c r="W146" s="13"/>
      <c r="X146" s="13"/>
      <c r="Y146" s="13"/>
      <c r="Z146" s="13"/>
      <c r="AA146" s="13"/>
      <c r="AB146" s="13"/>
      <c r="AC146" s="13"/>
      <c r="AD146" s="13"/>
      <c r="AE146" s="13"/>
      <c r="AT146" s="257" t="s">
        <v>248</v>
      </c>
      <c r="AU146" s="257" t="s">
        <v>87</v>
      </c>
      <c r="AV146" s="13" t="s">
        <v>89</v>
      </c>
      <c r="AW146" s="13" t="s">
        <v>41</v>
      </c>
      <c r="AX146" s="13" t="s">
        <v>80</v>
      </c>
      <c r="AY146" s="257" t="s">
        <v>235</v>
      </c>
    </row>
    <row r="147" s="14" customFormat="1">
      <c r="A147" s="14"/>
      <c r="B147" s="258"/>
      <c r="C147" s="259"/>
      <c r="D147" s="242" t="s">
        <v>248</v>
      </c>
      <c r="E147" s="260" t="s">
        <v>39</v>
      </c>
      <c r="F147" s="261" t="s">
        <v>250</v>
      </c>
      <c r="G147" s="259"/>
      <c r="H147" s="262">
        <v>126</v>
      </c>
      <c r="I147" s="263"/>
      <c r="J147" s="259"/>
      <c r="K147" s="259"/>
      <c r="L147" s="264"/>
      <c r="M147" s="265"/>
      <c r="N147" s="266"/>
      <c r="O147" s="266"/>
      <c r="P147" s="266"/>
      <c r="Q147" s="266"/>
      <c r="R147" s="266"/>
      <c r="S147" s="266"/>
      <c r="T147" s="267"/>
      <c r="U147" s="14"/>
      <c r="V147" s="14"/>
      <c r="W147" s="14"/>
      <c r="X147" s="14"/>
      <c r="Y147" s="14"/>
      <c r="Z147" s="14"/>
      <c r="AA147" s="14"/>
      <c r="AB147" s="14"/>
      <c r="AC147" s="14"/>
      <c r="AD147" s="14"/>
      <c r="AE147" s="14"/>
      <c r="AT147" s="268" t="s">
        <v>248</v>
      </c>
      <c r="AU147" s="268" t="s">
        <v>87</v>
      </c>
      <c r="AV147" s="14" t="s">
        <v>242</v>
      </c>
      <c r="AW147" s="14" t="s">
        <v>41</v>
      </c>
      <c r="AX147" s="14" t="s">
        <v>87</v>
      </c>
      <c r="AY147" s="268" t="s">
        <v>235</v>
      </c>
    </row>
    <row r="148" s="2" customFormat="1" ht="21.75" customHeight="1">
      <c r="A148" s="39"/>
      <c r="B148" s="40"/>
      <c r="C148" s="229" t="s">
        <v>323</v>
      </c>
      <c r="D148" s="229" t="s">
        <v>238</v>
      </c>
      <c r="E148" s="230" t="s">
        <v>511</v>
      </c>
      <c r="F148" s="231" t="s">
        <v>512</v>
      </c>
      <c r="G148" s="232" t="s">
        <v>367</v>
      </c>
      <c r="H148" s="233">
        <v>4</v>
      </c>
      <c r="I148" s="234"/>
      <c r="J148" s="235">
        <f>ROUND(I148*H148,2)</f>
        <v>0</v>
      </c>
      <c r="K148" s="231" t="s">
        <v>241</v>
      </c>
      <c r="L148" s="45"/>
      <c r="M148" s="236" t="s">
        <v>39</v>
      </c>
      <c r="N148" s="237" t="s">
        <v>53</v>
      </c>
      <c r="O148" s="86"/>
      <c r="P148" s="238">
        <f>O148*H148</f>
        <v>0</v>
      </c>
      <c r="Q148" s="238">
        <v>0</v>
      </c>
      <c r="R148" s="238">
        <f>Q148*H148</f>
        <v>0</v>
      </c>
      <c r="S148" s="238">
        <v>0</v>
      </c>
      <c r="T148" s="239">
        <f>S148*H148</f>
        <v>0</v>
      </c>
      <c r="U148" s="39"/>
      <c r="V148" s="39"/>
      <c r="W148" s="39"/>
      <c r="X148" s="39"/>
      <c r="Y148" s="39"/>
      <c r="Z148" s="39"/>
      <c r="AA148" s="39"/>
      <c r="AB148" s="39"/>
      <c r="AC148" s="39"/>
      <c r="AD148" s="39"/>
      <c r="AE148" s="39"/>
      <c r="AR148" s="240" t="s">
        <v>242</v>
      </c>
      <c r="AT148" s="240" t="s">
        <v>238</v>
      </c>
      <c r="AU148" s="240" t="s">
        <v>87</v>
      </c>
      <c r="AY148" s="17" t="s">
        <v>235</v>
      </c>
      <c r="BE148" s="241">
        <f>IF(N148="základní",J148,0)</f>
        <v>0</v>
      </c>
      <c r="BF148" s="241">
        <f>IF(N148="snížená",J148,0)</f>
        <v>0</v>
      </c>
      <c r="BG148" s="241">
        <f>IF(N148="zákl. přenesená",J148,0)</f>
        <v>0</v>
      </c>
      <c r="BH148" s="241">
        <f>IF(N148="sníž. přenesená",J148,0)</f>
        <v>0</v>
      </c>
      <c r="BI148" s="241">
        <f>IF(N148="nulová",J148,0)</f>
        <v>0</v>
      </c>
      <c r="BJ148" s="17" t="s">
        <v>242</v>
      </c>
      <c r="BK148" s="241">
        <f>ROUND(I148*H148,2)</f>
        <v>0</v>
      </c>
      <c r="BL148" s="17" t="s">
        <v>242</v>
      </c>
      <c r="BM148" s="240" t="s">
        <v>1139</v>
      </c>
    </row>
    <row r="149" s="2" customFormat="1">
      <c r="A149" s="39"/>
      <c r="B149" s="40"/>
      <c r="C149" s="41"/>
      <c r="D149" s="242" t="s">
        <v>244</v>
      </c>
      <c r="E149" s="41"/>
      <c r="F149" s="243" t="s">
        <v>514</v>
      </c>
      <c r="G149" s="41"/>
      <c r="H149" s="41"/>
      <c r="I149" s="149"/>
      <c r="J149" s="41"/>
      <c r="K149" s="41"/>
      <c r="L149" s="45"/>
      <c r="M149" s="244"/>
      <c r="N149" s="245"/>
      <c r="O149" s="86"/>
      <c r="P149" s="86"/>
      <c r="Q149" s="86"/>
      <c r="R149" s="86"/>
      <c r="S149" s="86"/>
      <c r="T149" s="87"/>
      <c r="U149" s="39"/>
      <c r="V149" s="39"/>
      <c r="W149" s="39"/>
      <c r="X149" s="39"/>
      <c r="Y149" s="39"/>
      <c r="Z149" s="39"/>
      <c r="AA149" s="39"/>
      <c r="AB149" s="39"/>
      <c r="AC149" s="39"/>
      <c r="AD149" s="39"/>
      <c r="AE149" s="39"/>
      <c r="AT149" s="17" t="s">
        <v>244</v>
      </c>
      <c r="AU149" s="17" t="s">
        <v>87</v>
      </c>
    </row>
    <row r="150" s="2" customFormat="1">
      <c r="A150" s="39"/>
      <c r="B150" s="40"/>
      <c r="C150" s="41"/>
      <c r="D150" s="242" t="s">
        <v>246</v>
      </c>
      <c r="E150" s="41"/>
      <c r="F150" s="246" t="s">
        <v>370</v>
      </c>
      <c r="G150" s="41"/>
      <c r="H150" s="41"/>
      <c r="I150" s="149"/>
      <c r="J150" s="41"/>
      <c r="K150" s="41"/>
      <c r="L150" s="45"/>
      <c r="M150" s="244"/>
      <c r="N150" s="245"/>
      <c r="O150" s="86"/>
      <c r="P150" s="86"/>
      <c r="Q150" s="86"/>
      <c r="R150" s="86"/>
      <c r="S150" s="86"/>
      <c r="T150" s="87"/>
      <c r="U150" s="39"/>
      <c r="V150" s="39"/>
      <c r="W150" s="39"/>
      <c r="X150" s="39"/>
      <c r="Y150" s="39"/>
      <c r="Z150" s="39"/>
      <c r="AA150" s="39"/>
      <c r="AB150" s="39"/>
      <c r="AC150" s="39"/>
      <c r="AD150" s="39"/>
      <c r="AE150" s="39"/>
      <c r="AT150" s="17" t="s">
        <v>246</v>
      </c>
      <c r="AU150" s="17" t="s">
        <v>87</v>
      </c>
    </row>
    <row r="151" s="13" customFormat="1">
      <c r="A151" s="13"/>
      <c r="B151" s="247"/>
      <c r="C151" s="248"/>
      <c r="D151" s="242" t="s">
        <v>248</v>
      </c>
      <c r="E151" s="249" t="s">
        <v>39</v>
      </c>
      <c r="F151" s="250" t="s">
        <v>242</v>
      </c>
      <c r="G151" s="248"/>
      <c r="H151" s="251">
        <v>4</v>
      </c>
      <c r="I151" s="252"/>
      <c r="J151" s="248"/>
      <c r="K151" s="248"/>
      <c r="L151" s="253"/>
      <c r="M151" s="254"/>
      <c r="N151" s="255"/>
      <c r="O151" s="255"/>
      <c r="P151" s="255"/>
      <c r="Q151" s="255"/>
      <c r="R151" s="255"/>
      <c r="S151" s="255"/>
      <c r="T151" s="256"/>
      <c r="U151" s="13"/>
      <c r="V151" s="13"/>
      <c r="W151" s="13"/>
      <c r="X151" s="13"/>
      <c r="Y151" s="13"/>
      <c r="Z151" s="13"/>
      <c r="AA151" s="13"/>
      <c r="AB151" s="13"/>
      <c r="AC151" s="13"/>
      <c r="AD151" s="13"/>
      <c r="AE151" s="13"/>
      <c r="AT151" s="257" t="s">
        <v>248</v>
      </c>
      <c r="AU151" s="257" t="s">
        <v>87</v>
      </c>
      <c r="AV151" s="13" t="s">
        <v>89</v>
      </c>
      <c r="AW151" s="13" t="s">
        <v>41</v>
      </c>
      <c r="AX151" s="13" t="s">
        <v>80</v>
      </c>
      <c r="AY151" s="257" t="s">
        <v>235</v>
      </c>
    </row>
    <row r="152" s="14" customFormat="1">
      <c r="A152" s="14"/>
      <c r="B152" s="258"/>
      <c r="C152" s="259"/>
      <c r="D152" s="242" t="s">
        <v>248</v>
      </c>
      <c r="E152" s="260" t="s">
        <v>1140</v>
      </c>
      <c r="F152" s="261" t="s">
        <v>250</v>
      </c>
      <c r="G152" s="259"/>
      <c r="H152" s="262">
        <v>4</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248</v>
      </c>
      <c r="AU152" s="268" t="s">
        <v>87</v>
      </c>
      <c r="AV152" s="14" t="s">
        <v>242</v>
      </c>
      <c r="AW152" s="14" t="s">
        <v>41</v>
      </c>
      <c r="AX152" s="14" t="s">
        <v>87</v>
      </c>
      <c r="AY152" s="268" t="s">
        <v>235</v>
      </c>
    </row>
    <row r="153" s="2" customFormat="1" ht="21.75" customHeight="1">
      <c r="A153" s="39"/>
      <c r="B153" s="40"/>
      <c r="C153" s="229" t="s">
        <v>8</v>
      </c>
      <c r="D153" s="229" t="s">
        <v>238</v>
      </c>
      <c r="E153" s="230" t="s">
        <v>372</v>
      </c>
      <c r="F153" s="231" t="s">
        <v>373</v>
      </c>
      <c r="G153" s="232" t="s">
        <v>367</v>
      </c>
      <c r="H153" s="233">
        <v>2</v>
      </c>
      <c r="I153" s="234"/>
      <c r="J153" s="235">
        <f>ROUND(I153*H153,2)</f>
        <v>0</v>
      </c>
      <c r="K153" s="231" t="s">
        <v>241</v>
      </c>
      <c r="L153" s="45"/>
      <c r="M153" s="236" t="s">
        <v>39</v>
      </c>
      <c r="N153" s="237" t="s">
        <v>53</v>
      </c>
      <c r="O153" s="86"/>
      <c r="P153" s="238">
        <f>O153*H153</f>
        <v>0</v>
      </c>
      <c r="Q153" s="238">
        <v>0</v>
      </c>
      <c r="R153" s="238">
        <f>Q153*H153</f>
        <v>0</v>
      </c>
      <c r="S153" s="238">
        <v>0</v>
      </c>
      <c r="T153" s="239">
        <f>S153*H153</f>
        <v>0</v>
      </c>
      <c r="U153" s="39"/>
      <c r="V153" s="39"/>
      <c r="W153" s="39"/>
      <c r="X153" s="39"/>
      <c r="Y153" s="39"/>
      <c r="Z153" s="39"/>
      <c r="AA153" s="39"/>
      <c r="AB153" s="39"/>
      <c r="AC153" s="39"/>
      <c r="AD153" s="39"/>
      <c r="AE153" s="39"/>
      <c r="AR153" s="240" t="s">
        <v>242</v>
      </c>
      <c r="AT153" s="240" t="s">
        <v>238</v>
      </c>
      <c r="AU153" s="240" t="s">
        <v>87</v>
      </c>
      <c r="AY153" s="17" t="s">
        <v>235</v>
      </c>
      <c r="BE153" s="241">
        <f>IF(N153="základní",J153,0)</f>
        <v>0</v>
      </c>
      <c r="BF153" s="241">
        <f>IF(N153="snížená",J153,0)</f>
        <v>0</v>
      </c>
      <c r="BG153" s="241">
        <f>IF(N153="zákl. přenesená",J153,0)</f>
        <v>0</v>
      </c>
      <c r="BH153" s="241">
        <f>IF(N153="sníž. přenesená",J153,0)</f>
        <v>0</v>
      </c>
      <c r="BI153" s="241">
        <f>IF(N153="nulová",J153,0)</f>
        <v>0</v>
      </c>
      <c r="BJ153" s="17" t="s">
        <v>242</v>
      </c>
      <c r="BK153" s="241">
        <f>ROUND(I153*H153,2)</f>
        <v>0</v>
      </c>
      <c r="BL153" s="17" t="s">
        <v>242</v>
      </c>
      <c r="BM153" s="240" t="s">
        <v>1141</v>
      </c>
    </row>
    <row r="154" s="2" customFormat="1">
      <c r="A154" s="39"/>
      <c r="B154" s="40"/>
      <c r="C154" s="41"/>
      <c r="D154" s="242" t="s">
        <v>244</v>
      </c>
      <c r="E154" s="41"/>
      <c r="F154" s="243" t="s">
        <v>375</v>
      </c>
      <c r="G154" s="41"/>
      <c r="H154" s="41"/>
      <c r="I154" s="149"/>
      <c r="J154" s="41"/>
      <c r="K154" s="41"/>
      <c r="L154" s="45"/>
      <c r="M154" s="244"/>
      <c r="N154" s="245"/>
      <c r="O154" s="86"/>
      <c r="P154" s="86"/>
      <c r="Q154" s="86"/>
      <c r="R154" s="86"/>
      <c r="S154" s="86"/>
      <c r="T154" s="87"/>
      <c r="U154" s="39"/>
      <c r="V154" s="39"/>
      <c r="W154" s="39"/>
      <c r="X154" s="39"/>
      <c r="Y154" s="39"/>
      <c r="Z154" s="39"/>
      <c r="AA154" s="39"/>
      <c r="AB154" s="39"/>
      <c r="AC154" s="39"/>
      <c r="AD154" s="39"/>
      <c r="AE154" s="39"/>
      <c r="AT154" s="17" t="s">
        <v>244</v>
      </c>
      <c r="AU154" s="17" t="s">
        <v>87</v>
      </c>
    </row>
    <row r="155" s="2" customFormat="1">
      <c r="A155" s="39"/>
      <c r="B155" s="40"/>
      <c r="C155" s="41"/>
      <c r="D155" s="242" t="s">
        <v>246</v>
      </c>
      <c r="E155" s="41"/>
      <c r="F155" s="246" t="s">
        <v>376</v>
      </c>
      <c r="G155" s="41"/>
      <c r="H155" s="41"/>
      <c r="I155" s="149"/>
      <c r="J155" s="41"/>
      <c r="K155" s="41"/>
      <c r="L155" s="45"/>
      <c r="M155" s="244"/>
      <c r="N155" s="245"/>
      <c r="O155" s="86"/>
      <c r="P155" s="86"/>
      <c r="Q155" s="86"/>
      <c r="R155" s="86"/>
      <c r="S155" s="86"/>
      <c r="T155" s="87"/>
      <c r="U155" s="39"/>
      <c r="V155" s="39"/>
      <c r="W155" s="39"/>
      <c r="X155" s="39"/>
      <c r="Y155" s="39"/>
      <c r="Z155" s="39"/>
      <c r="AA155" s="39"/>
      <c r="AB155" s="39"/>
      <c r="AC155" s="39"/>
      <c r="AD155" s="39"/>
      <c r="AE155" s="39"/>
      <c r="AT155" s="17" t="s">
        <v>246</v>
      </c>
      <c r="AU155" s="17" t="s">
        <v>87</v>
      </c>
    </row>
    <row r="156" s="13" customFormat="1">
      <c r="A156" s="13"/>
      <c r="B156" s="247"/>
      <c r="C156" s="248"/>
      <c r="D156" s="242" t="s">
        <v>248</v>
      </c>
      <c r="E156" s="249" t="s">
        <v>39</v>
      </c>
      <c r="F156" s="250" t="s">
        <v>89</v>
      </c>
      <c r="G156" s="248"/>
      <c r="H156" s="251">
        <v>2</v>
      </c>
      <c r="I156" s="252"/>
      <c r="J156" s="248"/>
      <c r="K156" s="248"/>
      <c r="L156" s="253"/>
      <c r="M156" s="254"/>
      <c r="N156" s="255"/>
      <c r="O156" s="255"/>
      <c r="P156" s="255"/>
      <c r="Q156" s="255"/>
      <c r="R156" s="255"/>
      <c r="S156" s="255"/>
      <c r="T156" s="256"/>
      <c r="U156" s="13"/>
      <c r="V156" s="13"/>
      <c r="W156" s="13"/>
      <c r="X156" s="13"/>
      <c r="Y156" s="13"/>
      <c r="Z156" s="13"/>
      <c r="AA156" s="13"/>
      <c r="AB156" s="13"/>
      <c r="AC156" s="13"/>
      <c r="AD156" s="13"/>
      <c r="AE156" s="13"/>
      <c r="AT156" s="257" t="s">
        <v>248</v>
      </c>
      <c r="AU156" s="257" t="s">
        <v>87</v>
      </c>
      <c r="AV156" s="13" t="s">
        <v>89</v>
      </c>
      <c r="AW156" s="13" t="s">
        <v>41</v>
      </c>
      <c r="AX156" s="13" t="s">
        <v>80</v>
      </c>
      <c r="AY156" s="257" t="s">
        <v>235</v>
      </c>
    </row>
    <row r="157" s="14" customFormat="1">
      <c r="A157" s="14"/>
      <c r="B157" s="258"/>
      <c r="C157" s="259"/>
      <c r="D157" s="242" t="s">
        <v>248</v>
      </c>
      <c r="E157" s="260" t="s">
        <v>39</v>
      </c>
      <c r="F157" s="261" t="s">
        <v>250</v>
      </c>
      <c r="G157" s="259"/>
      <c r="H157" s="262">
        <v>2</v>
      </c>
      <c r="I157" s="263"/>
      <c r="J157" s="259"/>
      <c r="K157" s="259"/>
      <c r="L157" s="264"/>
      <c r="M157" s="265"/>
      <c r="N157" s="266"/>
      <c r="O157" s="266"/>
      <c r="P157" s="266"/>
      <c r="Q157" s="266"/>
      <c r="R157" s="266"/>
      <c r="S157" s="266"/>
      <c r="T157" s="267"/>
      <c r="U157" s="14"/>
      <c r="V157" s="14"/>
      <c r="W157" s="14"/>
      <c r="X157" s="14"/>
      <c r="Y157" s="14"/>
      <c r="Z157" s="14"/>
      <c r="AA157" s="14"/>
      <c r="AB157" s="14"/>
      <c r="AC157" s="14"/>
      <c r="AD157" s="14"/>
      <c r="AE157" s="14"/>
      <c r="AT157" s="268" t="s">
        <v>248</v>
      </c>
      <c r="AU157" s="268" t="s">
        <v>87</v>
      </c>
      <c r="AV157" s="14" t="s">
        <v>242</v>
      </c>
      <c r="AW157" s="14" t="s">
        <v>41</v>
      </c>
      <c r="AX157" s="14" t="s">
        <v>87</v>
      </c>
      <c r="AY157" s="268" t="s">
        <v>235</v>
      </c>
    </row>
    <row r="158" s="2" customFormat="1" ht="33" customHeight="1">
      <c r="A158" s="39"/>
      <c r="B158" s="40"/>
      <c r="C158" s="229" t="s">
        <v>336</v>
      </c>
      <c r="D158" s="229" t="s">
        <v>238</v>
      </c>
      <c r="E158" s="230" t="s">
        <v>378</v>
      </c>
      <c r="F158" s="231" t="s">
        <v>379</v>
      </c>
      <c r="G158" s="232" t="s">
        <v>197</v>
      </c>
      <c r="H158" s="233">
        <v>326</v>
      </c>
      <c r="I158" s="234"/>
      <c r="J158" s="235">
        <f>ROUND(I158*H158,2)</f>
        <v>0</v>
      </c>
      <c r="K158" s="231" t="s">
        <v>241</v>
      </c>
      <c r="L158" s="45"/>
      <c r="M158" s="236" t="s">
        <v>39</v>
      </c>
      <c r="N158" s="237" t="s">
        <v>53</v>
      </c>
      <c r="O158" s="86"/>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242</v>
      </c>
      <c r="AT158" s="240" t="s">
        <v>238</v>
      </c>
      <c r="AU158" s="240" t="s">
        <v>87</v>
      </c>
      <c r="AY158" s="17" t="s">
        <v>235</v>
      </c>
      <c r="BE158" s="241">
        <f>IF(N158="základní",J158,0)</f>
        <v>0</v>
      </c>
      <c r="BF158" s="241">
        <f>IF(N158="snížená",J158,0)</f>
        <v>0</v>
      </c>
      <c r="BG158" s="241">
        <f>IF(N158="zákl. přenesená",J158,0)</f>
        <v>0</v>
      </c>
      <c r="BH158" s="241">
        <f>IF(N158="sníž. přenesená",J158,0)</f>
        <v>0</v>
      </c>
      <c r="BI158" s="241">
        <f>IF(N158="nulová",J158,0)</f>
        <v>0</v>
      </c>
      <c r="BJ158" s="17" t="s">
        <v>242</v>
      </c>
      <c r="BK158" s="241">
        <f>ROUND(I158*H158,2)</f>
        <v>0</v>
      </c>
      <c r="BL158" s="17" t="s">
        <v>242</v>
      </c>
      <c r="BM158" s="240" t="s">
        <v>1142</v>
      </c>
    </row>
    <row r="159" s="2" customFormat="1">
      <c r="A159" s="39"/>
      <c r="B159" s="40"/>
      <c r="C159" s="41"/>
      <c r="D159" s="242" t="s">
        <v>244</v>
      </c>
      <c r="E159" s="41"/>
      <c r="F159" s="243" t="s">
        <v>381</v>
      </c>
      <c r="G159" s="41"/>
      <c r="H159" s="41"/>
      <c r="I159" s="149"/>
      <c r="J159" s="41"/>
      <c r="K159" s="41"/>
      <c r="L159" s="45"/>
      <c r="M159" s="244"/>
      <c r="N159" s="245"/>
      <c r="O159" s="86"/>
      <c r="P159" s="86"/>
      <c r="Q159" s="86"/>
      <c r="R159" s="86"/>
      <c r="S159" s="86"/>
      <c r="T159" s="87"/>
      <c r="U159" s="39"/>
      <c r="V159" s="39"/>
      <c r="W159" s="39"/>
      <c r="X159" s="39"/>
      <c r="Y159" s="39"/>
      <c r="Z159" s="39"/>
      <c r="AA159" s="39"/>
      <c r="AB159" s="39"/>
      <c r="AC159" s="39"/>
      <c r="AD159" s="39"/>
      <c r="AE159" s="39"/>
      <c r="AT159" s="17" t="s">
        <v>244</v>
      </c>
      <c r="AU159" s="17" t="s">
        <v>87</v>
      </c>
    </row>
    <row r="160" s="2" customFormat="1">
      <c r="A160" s="39"/>
      <c r="B160" s="40"/>
      <c r="C160" s="41"/>
      <c r="D160" s="242" t="s">
        <v>246</v>
      </c>
      <c r="E160" s="41"/>
      <c r="F160" s="246" t="s">
        <v>382</v>
      </c>
      <c r="G160" s="41"/>
      <c r="H160" s="41"/>
      <c r="I160" s="149"/>
      <c r="J160" s="41"/>
      <c r="K160" s="41"/>
      <c r="L160" s="45"/>
      <c r="M160" s="244"/>
      <c r="N160" s="245"/>
      <c r="O160" s="86"/>
      <c r="P160" s="86"/>
      <c r="Q160" s="86"/>
      <c r="R160" s="86"/>
      <c r="S160" s="86"/>
      <c r="T160" s="87"/>
      <c r="U160" s="39"/>
      <c r="V160" s="39"/>
      <c r="W160" s="39"/>
      <c r="X160" s="39"/>
      <c r="Y160" s="39"/>
      <c r="Z160" s="39"/>
      <c r="AA160" s="39"/>
      <c r="AB160" s="39"/>
      <c r="AC160" s="39"/>
      <c r="AD160" s="39"/>
      <c r="AE160" s="39"/>
      <c r="AT160" s="17" t="s">
        <v>246</v>
      </c>
      <c r="AU160" s="17" t="s">
        <v>87</v>
      </c>
    </row>
    <row r="161" s="13" customFormat="1">
      <c r="A161" s="13"/>
      <c r="B161" s="247"/>
      <c r="C161" s="248"/>
      <c r="D161" s="242" t="s">
        <v>248</v>
      </c>
      <c r="E161" s="249" t="s">
        <v>39</v>
      </c>
      <c r="F161" s="250" t="s">
        <v>1049</v>
      </c>
      <c r="G161" s="248"/>
      <c r="H161" s="251">
        <v>100</v>
      </c>
      <c r="I161" s="252"/>
      <c r="J161" s="248"/>
      <c r="K161" s="248"/>
      <c r="L161" s="253"/>
      <c r="M161" s="254"/>
      <c r="N161" s="255"/>
      <c r="O161" s="255"/>
      <c r="P161" s="255"/>
      <c r="Q161" s="255"/>
      <c r="R161" s="255"/>
      <c r="S161" s="255"/>
      <c r="T161" s="256"/>
      <c r="U161" s="13"/>
      <c r="V161" s="13"/>
      <c r="W161" s="13"/>
      <c r="X161" s="13"/>
      <c r="Y161" s="13"/>
      <c r="Z161" s="13"/>
      <c r="AA161" s="13"/>
      <c r="AB161" s="13"/>
      <c r="AC161" s="13"/>
      <c r="AD161" s="13"/>
      <c r="AE161" s="13"/>
      <c r="AT161" s="257" t="s">
        <v>248</v>
      </c>
      <c r="AU161" s="257" t="s">
        <v>87</v>
      </c>
      <c r="AV161" s="13" t="s">
        <v>89</v>
      </c>
      <c r="AW161" s="13" t="s">
        <v>41</v>
      </c>
      <c r="AX161" s="13" t="s">
        <v>80</v>
      </c>
      <c r="AY161" s="257" t="s">
        <v>235</v>
      </c>
    </row>
    <row r="162" s="13" customFormat="1">
      <c r="A162" s="13"/>
      <c r="B162" s="247"/>
      <c r="C162" s="248"/>
      <c r="D162" s="242" t="s">
        <v>248</v>
      </c>
      <c r="E162" s="249" t="s">
        <v>39</v>
      </c>
      <c r="F162" s="250" t="s">
        <v>1115</v>
      </c>
      <c r="G162" s="248"/>
      <c r="H162" s="251">
        <v>126</v>
      </c>
      <c r="I162" s="252"/>
      <c r="J162" s="248"/>
      <c r="K162" s="248"/>
      <c r="L162" s="253"/>
      <c r="M162" s="254"/>
      <c r="N162" s="255"/>
      <c r="O162" s="255"/>
      <c r="P162" s="255"/>
      <c r="Q162" s="255"/>
      <c r="R162" s="255"/>
      <c r="S162" s="255"/>
      <c r="T162" s="256"/>
      <c r="U162" s="13"/>
      <c r="V162" s="13"/>
      <c r="W162" s="13"/>
      <c r="X162" s="13"/>
      <c r="Y162" s="13"/>
      <c r="Z162" s="13"/>
      <c r="AA162" s="13"/>
      <c r="AB162" s="13"/>
      <c r="AC162" s="13"/>
      <c r="AD162" s="13"/>
      <c r="AE162" s="13"/>
      <c r="AT162" s="257" t="s">
        <v>248</v>
      </c>
      <c r="AU162" s="257" t="s">
        <v>87</v>
      </c>
      <c r="AV162" s="13" t="s">
        <v>89</v>
      </c>
      <c r="AW162" s="13" t="s">
        <v>41</v>
      </c>
      <c r="AX162" s="13" t="s">
        <v>80</v>
      </c>
      <c r="AY162" s="257" t="s">
        <v>235</v>
      </c>
    </row>
    <row r="163" s="13" customFormat="1">
      <c r="A163" s="13"/>
      <c r="B163" s="247"/>
      <c r="C163" s="248"/>
      <c r="D163" s="242" t="s">
        <v>248</v>
      </c>
      <c r="E163" s="249" t="s">
        <v>39</v>
      </c>
      <c r="F163" s="250" t="s">
        <v>1049</v>
      </c>
      <c r="G163" s="248"/>
      <c r="H163" s="251">
        <v>100</v>
      </c>
      <c r="I163" s="252"/>
      <c r="J163" s="248"/>
      <c r="K163" s="248"/>
      <c r="L163" s="253"/>
      <c r="M163" s="254"/>
      <c r="N163" s="255"/>
      <c r="O163" s="255"/>
      <c r="P163" s="255"/>
      <c r="Q163" s="255"/>
      <c r="R163" s="255"/>
      <c r="S163" s="255"/>
      <c r="T163" s="256"/>
      <c r="U163" s="13"/>
      <c r="V163" s="13"/>
      <c r="W163" s="13"/>
      <c r="X163" s="13"/>
      <c r="Y163" s="13"/>
      <c r="Z163" s="13"/>
      <c r="AA163" s="13"/>
      <c r="AB163" s="13"/>
      <c r="AC163" s="13"/>
      <c r="AD163" s="13"/>
      <c r="AE163" s="13"/>
      <c r="AT163" s="257" t="s">
        <v>248</v>
      </c>
      <c r="AU163" s="257" t="s">
        <v>87</v>
      </c>
      <c r="AV163" s="13" t="s">
        <v>89</v>
      </c>
      <c r="AW163" s="13" t="s">
        <v>41</v>
      </c>
      <c r="AX163" s="13" t="s">
        <v>80</v>
      </c>
      <c r="AY163" s="257" t="s">
        <v>235</v>
      </c>
    </row>
    <row r="164" s="14" customFormat="1">
      <c r="A164" s="14"/>
      <c r="B164" s="258"/>
      <c r="C164" s="259"/>
      <c r="D164" s="242" t="s">
        <v>248</v>
      </c>
      <c r="E164" s="260" t="s">
        <v>1111</v>
      </c>
      <c r="F164" s="261" t="s">
        <v>250</v>
      </c>
      <c r="G164" s="259"/>
      <c r="H164" s="262">
        <v>326</v>
      </c>
      <c r="I164" s="263"/>
      <c r="J164" s="259"/>
      <c r="K164" s="259"/>
      <c r="L164" s="264"/>
      <c r="M164" s="265"/>
      <c r="N164" s="266"/>
      <c r="O164" s="266"/>
      <c r="P164" s="266"/>
      <c r="Q164" s="266"/>
      <c r="R164" s="266"/>
      <c r="S164" s="266"/>
      <c r="T164" s="267"/>
      <c r="U164" s="14"/>
      <c r="V164" s="14"/>
      <c r="W164" s="14"/>
      <c r="X164" s="14"/>
      <c r="Y164" s="14"/>
      <c r="Z164" s="14"/>
      <c r="AA164" s="14"/>
      <c r="AB164" s="14"/>
      <c r="AC164" s="14"/>
      <c r="AD164" s="14"/>
      <c r="AE164" s="14"/>
      <c r="AT164" s="268" t="s">
        <v>248</v>
      </c>
      <c r="AU164" s="268" t="s">
        <v>87</v>
      </c>
      <c r="AV164" s="14" t="s">
        <v>242</v>
      </c>
      <c r="AW164" s="14" t="s">
        <v>41</v>
      </c>
      <c r="AX164" s="14" t="s">
        <v>87</v>
      </c>
      <c r="AY164" s="268" t="s">
        <v>235</v>
      </c>
    </row>
    <row r="165" s="2" customFormat="1" ht="33" customHeight="1">
      <c r="A165" s="39"/>
      <c r="B165" s="40"/>
      <c r="C165" s="229" t="s">
        <v>344</v>
      </c>
      <c r="D165" s="229" t="s">
        <v>238</v>
      </c>
      <c r="E165" s="230" t="s">
        <v>387</v>
      </c>
      <c r="F165" s="231" t="s">
        <v>388</v>
      </c>
      <c r="G165" s="232" t="s">
        <v>182</v>
      </c>
      <c r="H165" s="233">
        <v>12.446</v>
      </c>
      <c r="I165" s="234"/>
      <c r="J165" s="235">
        <f>ROUND(I165*H165,2)</f>
        <v>0</v>
      </c>
      <c r="K165" s="231" t="s">
        <v>241</v>
      </c>
      <c r="L165" s="45"/>
      <c r="M165" s="236" t="s">
        <v>39</v>
      </c>
      <c r="N165" s="237" t="s">
        <v>53</v>
      </c>
      <c r="O165" s="86"/>
      <c r="P165" s="238">
        <f>O165*H165</f>
        <v>0</v>
      </c>
      <c r="Q165" s="238">
        <v>0</v>
      </c>
      <c r="R165" s="238">
        <f>Q165*H165</f>
        <v>0</v>
      </c>
      <c r="S165" s="238">
        <v>0</v>
      </c>
      <c r="T165" s="239">
        <f>S165*H165</f>
        <v>0</v>
      </c>
      <c r="U165" s="39"/>
      <c r="V165" s="39"/>
      <c r="W165" s="39"/>
      <c r="X165" s="39"/>
      <c r="Y165" s="39"/>
      <c r="Z165" s="39"/>
      <c r="AA165" s="39"/>
      <c r="AB165" s="39"/>
      <c r="AC165" s="39"/>
      <c r="AD165" s="39"/>
      <c r="AE165" s="39"/>
      <c r="AR165" s="240" t="s">
        <v>389</v>
      </c>
      <c r="AT165" s="240" t="s">
        <v>238</v>
      </c>
      <c r="AU165" s="240" t="s">
        <v>87</v>
      </c>
      <c r="AY165" s="17" t="s">
        <v>235</v>
      </c>
      <c r="BE165" s="241">
        <f>IF(N165="základní",J165,0)</f>
        <v>0</v>
      </c>
      <c r="BF165" s="241">
        <f>IF(N165="snížená",J165,0)</f>
        <v>0</v>
      </c>
      <c r="BG165" s="241">
        <f>IF(N165="zákl. přenesená",J165,0)</f>
        <v>0</v>
      </c>
      <c r="BH165" s="241">
        <f>IF(N165="sníž. přenesená",J165,0)</f>
        <v>0</v>
      </c>
      <c r="BI165" s="241">
        <f>IF(N165="nulová",J165,0)</f>
        <v>0</v>
      </c>
      <c r="BJ165" s="17" t="s">
        <v>242</v>
      </c>
      <c r="BK165" s="241">
        <f>ROUND(I165*H165,2)</f>
        <v>0</v>
      </c>
      <c r="BL165" s="17" t="s">
        <v>389</v>
      </c>
      <c r="BM165" s="240" t="s">
        <v>1143</v>
      </c>
    </row>
    <row r="166" s="2" customFormat="1">
      <c r="A166" s="39"/>
      <c r="B166" s="40"/>
      <c r="C166" s="41"/>
      <c r="D166" s="242" t="s">
        <v>244</v>
      </c>
      <c r="E166" s="41"/>
      <c r="F166" s="243" t="s">
        <v>391</v>
      </c>
      <c r="G166" s="41"/>
      <c r="H166" s="41"/>
      <c r="I166" s="149"/>
      <c r="J166" s="41"/>
      <c r="K166" s="41"/>
      <c r="L166" s="45"/>
      <c r="M166" s="244"/>
      <c r="N166" s="245"/>
      <c r="O166" s="86"/>
      <c r="P166" s="86"/>
      <c r="Q166" s="86"/>
      <c r="R166" s="86"/>
      <c r="S166" s="86"/>
      <c r="T166" s="87"/>
      <c r="U166" s="39"/>
      <c r="V166" s="39"/>
      <c r="W166" s="39"/>
      <c r="X166" s="39"/>
      <c r="Y166" s="39"/>
      <c r="Z166" s="39"/>
      <c r="AA166" s="39"/>
      <c r="AB166" s="39"/>
      <c r="AC166" s="39"/>
      <c r="AD166" s="39"/>
      <c r="AE166" s="39"/>
      <c r="AT166" s="17" t="s">
        <v>244</v>
      </c>
      <c r="AU166" s="17" t="s">
        <v>87</v>
      </c>
    </row>
    <row r="167" s="2" customFormat="1">
      <c r="A167" s="39"/>
      <c r="B167" s="40"/>
      <c r="C167" s="41"/>
      <c r="D167" s="242" t="s">
        <v>246</v>
      </c>
      <c r="E167" s="41"/>
      <c r="F167" s="246" t="s">
        <v>412</v>
      </c>
      <c r="G167" s="41"/>
      <c r="H167" s="41"/>
      <c r="I167" s="149"/>
      <c r="J167" s="41"/>
      <c r="K167" s="41"/>
      <c r="L167" s="45"/>
      <c r="M167" s="244"/>
      <c r="N167" s="245"/>
      <c r="O167" s="86"/>
      <c r="P167" s="86"/>
      <c r="Q167" s="86"/>
      <c r="R167" s="86"/>
      <c r="S167" s="86"/>
      <c r="T167" s="87"/>
      <c r="U167" s="39"/>
      <c r="V167" s="39"/>
      <c r="W167" s="39"/>
      <c r="X167" s="39"/>
      <c r="Y167" s="39"/>
      <c r="Z167" s="39"/>
      <c r="AA167" s="39"/>
      <c r="AB167" s="39"/>
      <c r="AC167" s="39"/>
      <c r="AD167" s="39"/>
      <c r="AE167" s="39"/>
      <c r="AT167" s="17" t="s">
        <v>246</v>
      </c>
      <c r="AU167" s="17" t="s">
        <v>87</v>
      </c>
    </row>
    <row r="168" s="13" customFormat="1">
      <c r="A168" s="13"/>
      <c r="B168" s="247"/>
      <c r="C168" s="248"/>
      <c r="D168" s="242" t="s">
        <v>248</v>
      </c>
      <c r="E168" s="249" t="s">
        <v>39</v>
      </c>
      <c r="F168" s="250" t="s">
        <v>1144</v>
      </c>
      <c r="G168" s="248"/>
      <c r="H168" s="251">
        <v>12.446</v>
      </c>
      <c r="I168" s="252"/>
      <c r="J168" s="248"/>
      <c r="K168" s="248"/>
      <c r="L168" s="253"/>
      <c r="M168" s="254"/>
      <c r="N168" s="255"/>
      <c r="O168" s="255"/>
      <c r="P168" s="255"/>
      <c r="Q168" s="255"/>
      <c r="R168" s="255"/>
      <c r="S168" s="255"/>
      <c r="T168" s="256"/>
      <c r="U168" s="13"/>
      <c r="V168" s="13"/>
      <c r="W168" s="13"/>
      <c r="X168" s="13"/>
      <c r="Y168" s="13"/>
      <c r="Z168" s="13"/>
      <c r="AA168" s="13"/>
      <c r="AB168" s="13"/>
      <c r="AC168" s="13"/>
      <c r="AD168" s="13"/>
      <c r="AE168" s="13"/>
      <c r="AT168" s="257" t="s">
        <v>248</v>
      </c>
      <c r="AU168" s="257" t="s">
        <v>87</v>
      </c>
      <c r="AV168" s="13" t="s">
        <v>89</v>
      </c>
      <c r="AW168" s="13" t="s">
        <v>41</v>
      </c>
      <c r="AX168" s="13" t="s">
        <v>80</v>
      </c>
      <c r="AY168" s="257" t="s">
        <v>235</v>
      </c>
    </row>
    <row r="169" s="14" customFormat="1">
      <c r="A169" s="14"/>
      <c r="B169" s="258"/>
      <c r="C169" s="259"/>
      <c r="D169" s="242" t="s">
        <v>248</v>
      </c>
      <c r="E169" s="260" t="s">
        <v>39</v>
      </c>
      <c r="F169" s="261" t="s">
        <v>250</v>
      </c>
      <c r="G169" s="259"/>
      <c r="H169" s="262">
        <v>12.446</v>
      </c>
      <c r="I169" s="263"/>
      <c r="J169" s="259"/>
      <c r="K169" s="259"/>
      <c r="L169" s="264"/>
      <c r="M169" s="265"/>
      <c r="N169" s="266"/>
      <c r="O169" s="266"/>
      <c r="P169" s="266"/>
      <c r="Q169" s="266"/>
      <c r="R169" s="266"/>
      <c r="S169" s="266"/>
      <c r="T169" s="267"/>
      <c r="U169" s="14"/>
      <c r="V169" s="14"/>
      <c r="W169" s="14"/>
      <c r="X169" s="14"/>
      <c r="Y169" s="14"/>
      <c r="Z169" s="14"/>
      <c r="AA169" s="14"/>
      <c r="AB169" s="14"/>
      <c r="AC169" s="14"/>
      <c r="AD169" s="14"/>
      <c r="AE169" s="14"/>
      <c r="AT169" s="268" t="s">
        <v>248</v>
      </c>
      <c r="AU169" s="268" t="s">
        <v>87</v>
      </c>
      <c r="AV169" s="14" t="s">
        <v>242</v>
      </c>
      <c r="AW169" s="14" t="s">
        <v>41</v>
      </c>
      <c r="AX169" s="14" t="s">
        <v>87</v>
      </c>
      <c r="AY169" s="268" t="s">
        <v>235</v>
      </c>
    </row>
    <row r="170" s="2" customFormat="1" ht="21.75" customHeight="1">
      <c r="A170" s="39"/>
      <c r="B170" s="40"/>
      <c r="C170" s="229" t="s">
        <v>351</v>
      </c>
      <c r="D170" s="229" t="s">
        <v>238</v>
      </c>
      <c r="E170" s="230" t="s">
        <v>1090</v>
      </c>
      <c r="F170" s="231" t="s">
        <v>1091</v>
      </c>
      <c r="G170" s="232" t="s">
        <v>191</v>
      </c>
      <c r="H170" s="233">
        <v>1</v>
      </c>
      <c r="I170" s="234"/>
      <c r="J170" s="235">
        <f>ROUND(I170*H170,2)</f>
        <v>0</v>
      </c>
      <c r="K170" s="231" t="s">
        <v>241</v>
      </c>
      <c r="L170" s="45"/>
      <c r="M170" s="236" t="s">
        <v>39</v>
      </c>
      <c r="N170" s="237" t="s">
        <v>53</v>
      </c>
      <c r="O170" s="86"/>
      <c r="P170" s="238">
        <f>O170*H170</f>
        <v>0</v>
      </c>
      <c r="Q170" s="238">
        <v>0</v>
      </c>
      <c r="R170" s="238">
        <f>Q170*H170</f>
        <v>0</v>
      </c>
      <c r="S170" s="238">
        <v>0</v>
      </c>
      <c r="T170" s="239">
        <f>S170*H170</f>
        <v>0</v>
      </c>
      <c r="U170" s="39"/>
      <c r="V170" s="39"/>
      <c r="W170" s="39"/>
      <c r="X170" s="39"/>
      <c r="Y170" s="39"/>
      <c r="Z170" s="39"/>
      <c r="AA170" s="39"/>
      <c r="AB170" s="39"/>
      <c r="AC170" s="39"/>
      <c r="AD170" s="39"/>
      <c r="AE170" s="39"/>
      <c r="AR170" s="240" t="s">
        <v>389</v>
      </c>
      <c r="AT170" s="240" t="s">
        <v>238</v>
      </c>
      <c r="AU170" s="240" t="s">
        <v>87</v>
      </c>
      <c r="AY170" s="17" t="s">
        <v>235</v>
      </c>
      <c r="BE170" s="241">
        <f>IF(N170="základní",J170,0)</f>
        <v>0</v>
      </c>
      <c r="BF170" s="241">
        <f>IF(N170="snížená",J170,0)</f>
        <v>0</v>
      </c>
      <c r="BG170" s="241">
        <f>IF(N170="zákl. přenesená",J170,0)</f>
        <v>0</v>
      </c>
      <c r="BH170" s="241">
        <f>IF(N170="sníž. přenesená",J170,0)</f>
        <v>0</v>
      </c>
      <c r="BI170" s="241">
        <f>IF(N170="nulová",J170,0)</f>
        <v>0</v>
      </c>
      <c r="BJ170" s="17" t="s">
        <v>242</v>
      </c>
      <c r="BK170" s="241">
        <f>ROUND(I170*H170,2)</f>
        <v>0</v>
      </c>
      <c r="BL170" s="17" t="s">
        <v>389</v>
      </c>
      <c r="BM170" s="240" t="s">
        <v>1145</v>
      </c>
    </row>
    <row r="171" s="2" customFormat="1">
      <c r="A171" s="39"/>
      <c r="B171" s="40"/>
      <c r="C171" s="41"/>
      <c r="D171" s="242" t="s">
        <v>244</v>
      </c>
      <c r="E171" s="41"/>
      <c r="F171" s="243" t="s">
        <v>1093</v>
      </c>
      <c r="G171" s="41"/>
      <c r="H171" s="41"/>
      <c r="I171" s="149"/>
      <c r="J171" s="41"/>
      <c r="K171" s="41"/>
      <c r="L171" s="45"/>
      <c r="M171" s="244"/>
      <c r="N171" s="245"/>
      <c r="O171" s="86"/>
      <c r="P171" s="86"/>
      <c r="Q171" s="86"/>
      <c r="R171" s="86"/>
      <c r="S171" s="86"/>
      <c r="T171" s="87"/>
      <c r="U171" s="39"/>
      <c r="V171" s="39"/>
      <c r="W171" s="39"/>
      <c r="X171" s="39"/>
      <c r="Y171" s="39"/>
      <c r="Z171" s="39"/>
      <c r="AA171" s="39"/>
      <c r="AB171" s="39"/>
      <c r="AC171" s="39"/>
      <c r="AD171" s="39"/>
      <c r="AE171" s="39"/>
      <c r="AT171" s="17" t="s">
        <v>244</v>
      </c>
      <c r="AU171" s="17" t="s">
        <v>87</v>
      </c>
    </row>
    <row r="172" s="2" customFormat="1">
      <c r="A172" s="39"/>
      <c r="B172" s="40"/>
      <c r="C172" s="41"/>
      <c r="D172" s="242" t="s">
        <v>246</v>
      </c>
      <c r="E172" s="41"/>
      <c r="F172" s="246" t="s">
        <v>412</v>
      </c>
      <c r="G172" s="41"/>
      <c r="H172" s="41"/>
      <c r="I172" s="149"/>
      <c r="J172" s="41"/>
      <c r="K172" s="41"/>
      <c r="L172" s="45"/>
      <c r="M172" s="244"/>
      <c r="N172" s="245"/>
      <c r="O172" s="86"/>
      <c r="P172" s="86"/>
      <c r="Q172" s="86"/>
      <c r="R172" s="86"/>
      <c r="S172" s="86"/>
      <c r="T172" s="87"/>
      <c r="U172" s="39"/>
      <c r="V172" s="39"/>
      <c r="W172" s="39"/>
      <c r="X172" s="39"/>
      <c r="Y172" s="39"/>
      <c r="Z172" s="39"/>
      <c r="AA172" s="39"/>
      <c r="AB172" s="39"/>
      <c r="AC172" s="39"/>
      <c r="AD172" s="39"/>
      <c r="AE172" s="39"/>
      <c r="AT172" s="17" t="s">
        <v>246</v>
      </c>
      <c r="AU172" s="17" t="s">
        <v>87</v>
      </c>
    </row>
    <row r="173" s="2" customFormat="1">
      <c r="A173" s="39"/>
      <c r="B173" s="40"/>
      <c r="C173" s="41"/>
      <c r="D173" s="242" t="s">
        <v>294</v>
      </c>
      <c r="E173" s="41"/>
      <c r="F173" s="246" t="s">
        <v>413</v>
      </c>
      <c r="G173" s="41"/>
      <c r="H173" s="41"/>
      <c r="I173" s="149"/>
      <c r="J173" s="41"/>
      <c r="K173" s="41"/>
      <c r="L173" s="45"/>
      <c r="M173" s="244"/>
      <c r="N173" s="245"/>
      <c r="O173" s="86"/>
      <c r="P173" s="86"/>
      <c r="Q173" s="86"/>
      <c r="R173" s="86"/>
      <c r="S173" s="86"/>
      <c r="T173" s="87"/>
      <c r="U173" s="39"/>
      <c r="V173" s="39"/>
      <c r="W173" s="39"/>
      <c r="X173" s="39"/>
      <c r="Y173" s="39"/>
      <c r="Z173" s="39"/>
      <c r="AA173" s="39"/>
      <c r="AB173" s="39"/>
      <c r="AC173" s="39"/>
      <c r="AD173" s="39"/>
      <c r="AE173" s="39"/>
      <c r="AT173" s="17" t="s">
        <v>294</v>
      </c>
      <c r="AU173" s="17" t="s">
        <v>87</v>
      </c>
    </row>
    <row r="174" s="13" customFormat="1">
      <c r="A174" s="13"/>
      <c r="B174" s="247"/>
      <c r="C174" s="248"/>
      <c r="D174" s="242" t="s">
        <v>248</v>
      </c>
      <c r="E174" s="249" t="s">
        <v>39</v>
      </c>
      <c r="F174" s="250" t="s">
        <v>1094</v>
      </c>
      <c r="G174" s="248"/>
      <c r="H174" s="251">
        <v>1</v>
      </c>
      <c r="I174" s="252"/>
      <c r="J174" s="248"/>
      <c r="K174" s="248"/>
      <c r="L174" s="253"/>
      <c r="M174" s="254"/>
      <c r="N174" s="255"/>
      <c r="O174" s="255"/>
      <c r="P174" s="255"/>
      <c r="Q174" s="255"/>
      <c r="R174" s="255"/>
      <c r="S174" s="255"/>
      <c r="T174" s="256"/>
      <c r="U174" s="13"/>
      <c r="V174" s="13"/>
      <c r="W174" s="13"/>
      <c r="X174" s="13"/>
      <c r="Y174" s="13"/>
      <c r="Z174" s="13"/>
      <c r="AA174" s="13"/>
      <c r="AB174" s="13"/>
      <c r="AC174" s="13"/>
      <c r="AD174" s="13"/>
      <c r="AE174" s="13"/>
      <c r="AT174" s="257" t="s">
        <v>248</v>
      </c>
      <c r="AU174" s="257" t="s">
        <v>87</v>
      </c>
      <c r="AV174" s="13" t="s">
        <v>89</v>
      </c>
      <c r="AW174" s="13" t="s">
        <v>41</v>
      </c>
      <c r="AX174" s="13" t="s">
        <v>80</v>
      </c>
      <c r="AY174" s="257" t="s">
        <v>235</v>
      </c>
    </row>
    <row r="175" s="14" customFormat="1">
      <c r="A175" s="14"/>
      <c r="B175" s="258"/>
      <c r="C175" s="259"/>
      <c r="D175" s="242" t="s">
        <v>248</v>
      </c>
      <c r="E175" s="260" t="s">
        <v>39</v>
      </c>
      <c r="F175" s="261" t="s">
        <v>250</v>
      </c>
      <c r="G175" s="259"/>
      <c r="H175" s="262">
        <v>1</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248</v>
      </c>
      <c r="AU175" s="268" t="s">
        <v>87</v>
      </c>
      <c r="AV175" s="14" t="s">
        <v>242</v>
      </c>
      <c r="AW175" s="14" t="s">
        <v>41</v>
      </c>
      <c r="AX175" s="14" t="s">
        <v>87</v>
      </c>
      <c r="AY175" s="268" t="s">
        <v>235</v>
      </c>
    </row>
    <row r="176" s="2" customFormat="1" ht="33" customHeight="1">
      <c r="A176" s="39"/>
      <c r="B176" s="40"/>
      <c r="C176" s="229" t="s">
        <v>358</v>
      </c>
      <c r="D176" s="229" t="s">
        <v>238</v>
      </c>
      <c r="E176" s="230" t="s">
        <v>1095</v>
      </c>
      <c r="F176" s="231" t="s">
        <v>1096</v>
      </c>
      <c r="G176" s="232" t="s">
        <v>182</v>
      </c>
      <c r="H176" s="233">
        <v>12.446</v>
      </c>
      <c r="I176" s="234"/>
      <c r="J176" s="235">
        <f>ROUND(I176*H176,2)</f>
        <v>0</v>
      </c>
      <c r="K176" s="231" t="s">
        <v>241</v>
      </c>
      <c r="L176" s="45"/>
      <c r="M176" s="236" t="s">
        <v>39</v>
      </c>
      <c r="N176" s="237" t="s">
        <v>53</v>
      </c>
      <c r="O176" s="86"/>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389</v>
      </c>
      <c r="AT176" s="240" t="s">
        <v>238</v>
      </c>
      <c r="AU176" s="240" t="s">
        <v>87</v>
      </c>
      <c r="AY176" s="17" t="s">
        <v>235</v>
      </c>
      <c r="BE176" s="241">
        <f>IF(N176="základní",J176,0)</f>
        <v>0</v>
      </c>
      <c r="BF176" s="241">
        <f>IF(N176="snížená",J176,0)</f>
        <v>0</v>
      </c>
      <c r="BG176" s="241">
        <f>IF(N176="zákl. přenesená",J176,0)</f>
        <v>0</v>
      </c>
      <c r="BH176" s="241">
        <f>IF(N176="sníž. přenesená",J176,0)</f>
        <v>0</v>
      </c>
      <c r="BI176" s="241">
        <f>IF(N176="nulová",J176,0)</f>
        <v>0</v>
      </c>
      <c r="BJ176" s="17" t="s">
        <v>242</v>
      </c>
      <c r="BK176" s="241">
        <f>ROUND(I176*H176,2)</f>
        <v>0</v>
      </c>
      <c r="BL176" s="17" t="s">
        <v>389</v>
      </c>
      <c r="BM176" s="240" t="s">
        <v>1146</v>
      </c>
    </row>
    <row r="177" s="2" customFormat="1">
      <c r="A177" s="39"/>
      <c r="B177" s="40"/>
      <c r="C177" s="41"/>
      <c r="D177" s="242" t="s">
        <v>244</v>
      </c>
      <c r="E177" s="41"/>
      <c r="F177" s="243" t="s">
        <v>1098</v>
      </c>
      <c r="G177" s="41"/>
      <c r="H177" s="41"/>
      <c r="I177" s="149"/>
      <c r="J177" s="41"/>
      <c r="K177" s="41"/>
      <c r="L177" s="45"/>
      <c r="M177" s="244"/>
      <c r="N177" s="245"/>
      <c r="O177" s="86"/>
      <c r="P177" s="86"/>
      <c r="Q177" s="86"/>
      <c r="R177" s="86"/>
      <c r="S177" s="86"/>
      <c r="T177" s="87"/>
      <c r="U177" s="39"/>
      <c r="V177" s="39"/>
      <c r="W177" s="39"/>
      <c r="X177" s="39"/>
      <c r="Y177" s="39"/>
      <c r="Z177" s="39"/>
      <c r="AA177" s="39"/>
      <c r="AB177" s="39"/>
      <c r="AC177" s="39"/>
      <c r="AD177" s="39"/>
      <c r="AE177" s="39"/>
      <c r="AT177" s="17" t="s">
        <v>244</v>
      </c>
      <c r="AU177" s="17" t="s">
        <v>87</v>
      </c>
    </row>
    <row r="178" s="2" customFormat="1">
      <c r="A178" s="39"/>
      <c r="B178" s="40"/>
      <c r="C178" s="41"/>
      <c r="D178" s="242" t="s">
        <v>246</v>
      </c>
      <c r="E178" s="41"/>
      <c r="F178" s="246" t="s">
        <v>412</v>
      </c>
      <c r="G178" s="41"/>
      <c r="H178" s="41"/>
      <c r="I178" s="149"/>
      <c r="J178" s="41"/>
      <c r="K178" s="41"/>
      <c r="L178" s="45"/>
      <c r="M178" s="244"/>
      <c r="N178" s="245"/>
      <c r="O178" s="86"/>
      <c r="P178" s="86"/>
      <c r="Q178" s="86"/>
      <c r="R178" s="86"/>
      <c r="S178" s="86"/>
      <c r="T178" s="87"/>
      <c r="U178" s="39"/>
      <c r="V178" s="39"/>
      <c r="W178" s="39"/>
      <c r="X178" s="39"/>
      <c r="Y178" s="39"/>
      <c r="Z178" s="39"/>
      <c r="AA178" s="39"/>
      <c r="AB178" s="39"/>
      <c r="AC178" s="39"/>
      <c r="AD178" s="39"/>
      <c r="AE178" s="39"/>
      <c r="AT178" s="17" t="s">
        <v>246</v>
      </c>
      <c r="AU178" s="17" t="s">
        <v>87</v>
      </c>
    </row>
    <row r="179" s="2" customFormat="1">
      <c r="A179" s="39"/>
      <c r="B179" s="40"/>
      <c r="C179" s="41"/>
      <c r="D179" s="242" t="s">
        <v>294</v>
      </c>
      <c r="E179" s="41"/>
      <c r="F179" s="246" t="s">
        <v>774</v>
      </c>
      <c r="G179" s="41"/>
      <c r="H179" s="41"/>
      <c r="I179" s="149"/>
      <c r="J179" s="41"/>
      <c r="K179" s="41"/>
      <c r="L179" s="45"/>
      <c r="M179" s="244"/>
      <c r="N179" s="245"/>
      <c r="O179" s="86"/>
      <c r="P179" s="86"/>
      <c r="Q179" s="86"/>
      <c r="R179" s="86"/>
      <c r="S179" s="86"/>
      <c r="T179" s="87"/>
      <c r="U179" s="39"/>
      <c r="V179" s="39"/>
      <c r="W179" s="39"/>
      <c r="X179" s="39"/>
      <c r="Y179" s="39"/>
      <c r="Z179" s="39"/>
      <c r="AA179" s="39"/>
      <c r="AB179" s="39"/>
      <c r="AC179" s="39"/>
      <c r="AD179" s="39"/>
      <c r="AE179" s="39"/>
      <c r="AT179" s="17" t="s">
        <v>294</v>
      </c>
      <c r="AU179" s="17" t="s">
        <v>87</v>
      </c>
    </row>
    <row r="180" s="13" customFormat="1">
      <c r="A180" s="13"/>
      <c r="B180" s="247"/>
      <c r="C180" s="248"/>
      <c r="D180" s="242" t="s">
        <v>248</v>
      </c>
      <c r="E180" s="249" t="s">
        <v>39</v>
      </c>
      <c r="F180" s="250" t="s">
        <v>1147</v>
      </c>
      <c r="G180" s="248"/>
      <c r="H180" s="251">
        <v>12.446</v>
      </c>
      <c r="I180" s="252"/>
      <c r="J180" s="248"/>
      <c r="K180" s="248"/>
      <c r="L180" s="253"/>
      <c r="M180" s="254"/>
      <c r="N180" s="255"/>
      <c r="O180" s="255"/>
      <c r="P180" s="255"/>
      <c r="Q180" s="255"/>
      <c r="R180" s="255"/>
      <c r="S180" s="255"/>
      <c r="T180" s="256"/>
      <c r="U180" s="13"/>
      <c r="V180" s="13"/>
      <c r="W180" s="13"/>
      <c r="X180" s="13"/>
      <c r="Y180" s="13"/>
      <c r="Z180" s="13"/>
      <c r="AA180" s="13"/>
      <c r="AB180" s="13"/>
      <c r="AC180" s="13"/>
      <c r="AD180" s="13"/>
      <c r="AE180" s="13"/>
      <c r="AT180" s="257" t="s">
        <v>248</v>
      </c>
      <c r="AU180" s="257" t="s">
        <v>87</v>
      </c>
      <c r="AV180" s="13" t="s">
        <v>89</v>
      </c>
      <c r="AW180" s="13" t="s">
        <v>41</v>
      </c>
      <c r="AX180" s="13" t="s">
        <v>80</v>
      </c>
      <c r="AY180" s="257" t="s">
        <v>235</v>
      </c>
    </row>
    <row r="181" s="14" customFormat="1">
      <c r="A181" s="14"/>
      <c r="B181" s="258"/>
      <c r="C181" s="259"/>
      <c r="D181" s="242" t="s">
        <v>248</v>
      </c>
      <c r="E181" s="260" t="s">
        <v>1113</v>
      </c>
      <c r="F181" s="261" t="s">
        <v>250</v>
      </c>
      <c r="G181" s="259"/>
      <c r="H181" s="262">
        <v>12.446</v>
      </c>
      <c r="I181" s="263"/>
      <c r="J181" s="259"/>
      <c r="K181" s="259"/>
      <c r="L181" s="264"/>
      <c r="M181" s="265"/>
      <c r="N181" s="266"/>
      <c r="O181" s="266"/>
      <c r="P181" s="266"/>
      <c r="Q181" s="266"/>
      <c r="R181" s="266"/>
      <c r="S181" s="266"/>
      <c r="T181" s="267"/>
      <c r="U181" s="14"/>
      <c r="V181" s="14"/>
      <c r="W181" s="14"/>
      <c r="X181" s="14"/>
      <c r="Y181" s="14"/>
      <c r="Z181" s="14"/>
      <c r="AA181" s="14"/>
      <c r="AB181" s="14"/>
      <c r="AC181" s="14"/>
      <c r="AD181" s="14"/>
      <c r="AE181" s="14"/>
      <c r="AT181" s="268" t="s">
        <v>248</v>
      </c>
      <c r="AU181" s="268" t="s">
        <v>87</v>
      </c>
      <c r="AV181" s="14" t="s">
        <v>242</v>
      </c>
      <c r="AW181" s="14" t="s">
        <v>41</v>
      </c>
      <c r="AX181" s="14" t="s">
        <v>87</v>
      </c>
      <c r="AY181" s="268" t="s">
        <v>235</v>
      </c>
    </row>
    <row r="182" s="2" customFormat="1" ht="21.75" customHeight="1">
      <c r="A182" s="39"/>
      <c r="B182" s="40"/>
      <c r="C182" s="229" t="s">
        <v>364</v>
      </c>
      <c r="D182" s="229" t="s">
        <v>238</v>
      </c>
      <c r="E182" s="230" t="s">
        <v>535</v>
      </c>
      <c r="F182" s="231" t="s">
        <v>536</v>
      </c>
      <c r="G182" s="232" t="s">
        <v>182</v>
      </c>
      <c r="H182" s="233">
        <v>18.669</v>
      </c>
      <c r="I182" s="234"/>
      <c r="J182" s="235">
        <f>ROUND(I182*H182,2)</f>
        <v>0</v>
      </c>
      <c r="K182" s="231" t="s">
        <v>241</v>
      </c>
      <c r="L182" s="45"/>
      <c r="M182" s="236" t="s">
        <v>39</v>
      </c>
      <c r="N182" s="237" t="s">
        <v>53</v>
      </c>
      <c r="O182" s="86"/>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389</v>
      </c>
      <c r="AT182" s="240" t="s">
        <v>238</v>
      </c>
      <c r="AU182" s="240" t="s">
        <v>87</v>
      </c>
      <c r="AY182" s="17" t="s">
        <v>235</v>
      </c>
      <c r="BE182" s="241">
        <f>IF(N182="základní",J182,0)</f>
        <v>0</v>
      </c>
      <c r="BF182" s="241">
        <f>IF(N182="snížená",J182,0)</f>
        <v>0</v>
      </c>
      <c r="BG182" s="241">
        <f>IF(N182="zákl. přenesená",J182,0)</f>
        <v>0</v>
      </c>
      <c r="BH182" s="241">
        <f>IF(N182="sníž. přenesená",J182,0)</f>
        <v>0</v>
      </c>
      <c r="BI182" s="241">
        <f>IF(N182="nulová",J182,0)</f>
        <v>0</v>
      </c>
      <c r="BJ182" s="17" t="s">
        <v>242</v>
      </c>
      <c r="BK182" s="241">
        <f>ROUND(I182*H182,2)</f>
        <v>0</v>
      </c>
      <c r="BL182" s="17" t="s">
        <v>389</v>
      </c>
      <c r="BM182" s="240" t="s">
        <v>1148</v>
      </c>
    </row>
    <row r="183" s="2" customFormat="1">
      <c r="A183" s="39"/>
      <c r="B183" s="40"/>
      <c r="C183" s="41"/>
      <c r="D183" s="242" t="s">
        <v>244</v>
      </c>
      <c r="E183" s="41"/>
      <c r="F183" s="243" t="s">
        <v>538</v>
      </c>
      <c r="G183" s="41"/>
      <c r="H183" s="41"/>
      <c r="I183" s="149"/>
      <c r="J183" s="41"/>
      <c r="K183" s="41"/>
      <c r="L183" s="45"/>
      <c r="M183" s="244"/>
      <c r="N183" s="245"/>
      <c r="O183" s="86"/>
      <c r="P183" s="86"/>
      <c r="Q183" s="86"/>
      <c r="R183" s="86"/>
      <c r="S183" s="86"/>
      <c r="T183" s="87"/>
      <c r="U183" s="39"/>
      <c r="V183" s="39"/>
      <c r="W183" s="39"/>
      <c r="X183" s="39"/>
      <c r="Y183" s="39"/>
      <c r="Z183" s="39"/>
      <c r="AA183" s="39"/>
      <c r="AB183" s="39"/>
      <c r="AC183" s="39"/>
      <c r="AD183" s="39"/>
      <c r="AE183" s="39"/>
      <c r="AT183" s="17" t="s">
        <v>244</v>
      </c>
      <c r="AU183" s="17" t="s">
        <v>87</v>
      </c>
    </row>
    <row r="184" s="2" customFormat="1">
      <c r="A184" s="39"/>
      <c r="B184" s="40"/>
      <c r="C184" s="41"/>
      <c r="D184" s="242" t="s">
        <v>246</v>
      </c>
      <c r="E184" s="41"/>
      <c r="F184" s="246" t="s">
        <v>539</v>
      </c>
      <c r="G184" s="41"/>
      <c r="H184" s="41"/>
      <c r="I184" s="149"/>
      <c r="J184" s="41"/>
      <c r="K184" s="41"/>
      <c r="L184" s="45"/>
      <c r="M184" s="244"/>
      <c r="N184" s="245"/>
      <c r="O184" s="86"/>
      <c r="P184" s="86"/>
      <c r="Q184" s="86"/>
      <c r="R184" s="86"/>
      <c r="S184" s="86"/>
      <c r="T184" s="87"/>
      <c r="U184" s="39"/>
      <c r="V184" s="39"/>
      <c r="W184" s="39"/>
      <c r="X184" s="39"/>
      <c r="Y184" s="39"/>
      <c r="Z184" s="39"/>
      <c r="AA184" s="39"/>
      <c r="AB184" s="39"/>
      <c r="AC184" s="39"/>
      <c r="AD184" s="39"/>
      <c r="AE184" s="39"/>
      <c r="AT184" s="17" t="s">
        <v>246</v>
      </c>
      <c r="AU184" s="17" t="s">
        <v>87</v>
      </c>
    </row>
    <row r="185" s="2" customFormat="1">
      <c r="A185" s="39"/>
      <c r="B185" s="40"/>
      <c r="C185" s="41"/>
      <c r="D185" s="242" t="s">
        <v>294</v>
      </c>
      <c r="E185" s="41"/>
      <c r="F185" s="246" t="s">
        <v>540</v>
      </c>
      <c r="G185" s="41"/>
      <c r="H185" s="41"/>
      <c r="I185" s="149"/>
      <c r="J185" s="41"/>
      <c r="K185" s="41"/>
      <c r="L185" s="45"/>
      <c r="M185" s="244"/>
      <c r="N185" s="245"/>
      <c r="O185" s="86"/>
      <c r="P185" s="86"/>
      <c r="Q185" s="86"/>
      <c r="R185" s="86"/>
      <c r="S185" s="86"/>
      <c r="T185" s="87"/>
      <c r="U185" s="39"/>
      <c r="V185" s="39"/>
      <c r="W185" s="39"/>
      <c r="X185" s="39"/>
      <c r="Y185" s="39"/>
      <c r="Z185" s="39"/>
      <c r="AA185" s="39"/>
      <c r="AB185" s="39"/>
      <c r="AC185" s="39"/>
      <c r="AD185" s="39"/>
      <c r="AE185" s="39"/>
      <c r="AT185" s="17" t="s">
        <v>294</v>
      </c>
      <c r="AU185" s="17" t="s">
        <v>87</v>
      </c>
    </row>
    <row r="186" s="13" customFormat="1">
      <c r="A186" s="13"/>
      <c r="B186" s="247"/>
      <c r="C186" s="248"/>
      <c r="D186" s="242" t="s">
        <v>248</v>
      </c>
      <c r="E186" s="249" t="s">
        <v>39</v>
      </c>
      <c r="F186" s="250" t="s">
        <v>1149</v>
      </c>
      <c r="G186" s="248"/>
      <c r="H186" s="251">
        <v>18.669</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248</v>
      </c>
      <c r="AU186" s="257" t="s">
        <v>87</v>
      </c>
      <c r="AV186" s="13" t="s">
        <v>89</v>
      </c>
      <c r="AW186" s="13" t="s">
        <v>41</v>
      </c>
      <c r="AX186" s="13" t="s">
        <v>80</v>
      </c>
      <c r="AY186" s="257" t="s">
        <v>235</v>
      </c>
    </row>
    <row r="187" s="14" customFormat="1">
      <c r="A187" s="14"/>
      <c r="B187" s="258"/>
      <c r="C187" s="259"/>
      <c r="D187" s="242" t="s">
        <v>248</v>
      </c>
      <c r="E187" s="260" t="s">
        <v>39</v>
      </c>
      <c r="F187" s="261" t="s">
        <v>250</v>
      </c>
      <c r="G187" s="259"/>
      <c r="H187" s="262">
        <v>18.669</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248</v>
      </c>
      <c r="AU187" s="268" t="s">
        <v>87</v>
      </c>
      <c r="AV187" s="14" t="s">
        <v>242</v>
      </c>
      <c r="AW187" s="14" t="s">
        <v>41</v>
      </c>
      <c r="AX187" s="14" t="s">
        <v>87</v>
      </c>
      <c r="AY187" s="268" t="s">
        <v>235</v>
      </c>
    </row>
    <row r="188" s="2" customFormat="1" ht="21.75" customHeight="1">
      <c r="A188" s="39"/>
      <c r="B188" s="40"/>
      <c r="C188" s="229" t="s">
        <v>7</v>
      </c>
      <c r="D188" s="229" t="s">
        <v>238</v>
      </c>
      <c r="E188" s="230" t="s">
        <v>425</v>
      </c>
      <c r="F188" s="231" t="s">
        <v>426</v>
      </c>
      <c r="G188" s="232" t="s">
        <v>182</v>
      </c>
      <c r="H188" s="233">
        <v>0.088999999999999996</v>
      </c>
      <c r="I188" s="234"/>
      <c r="J188" s="235">
        <f>ROUND(I188*H188,2)</f>
        <v>0</v>
      </c>
      <c r="K188" s="231" t="s">
        <v>241</v>
      </c>
      <c r="L188" s="45"/>
      <c r="M188" s="236" t="s">
        <v>39</v>
      </c>
      <c r="N188" s="237" t="s">
        <v>53</v>
      </c>
      <c r="O188" s="86"/>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389</v>
      </c>
      <c r="AT188" s="240" t="s">
        <v>238</v>
      </c>
      <c r="AU188" s="240" t="s">
        <v>87</v>
      </c>
      <c r="AY188" s="17" t="s">
        <v>235</v>
      </c>
      <c r="BE188" s="241">
        <f>IF(N188="základní",J188,0)</f>
        <v>0</v>
      </c>
      <c r="BF188" s="241">
        <f>IF(N188="snížená",J188,0)</f>
        <v>0</v>
      </c>
      <c r="BG188" s="241">
        <f>IF(N188="zákl. přenesená",J188,0)</f>
        <v>0</v>
      </c>
      <c r="BH188" s="241">
        <f>IF(N188="sníž. přenesená",J188,0)</f>
        <v>0</v>
      </c>
      <c r="BI188" s="241">
        <f>IF(N188="nulová",J188,0)</f>
        <v>0</v>
      </c>
      <c r="BJ188" s="17" t="s">
        <v>242</v>
      </c>
      <c r="BK188" s="241">
        <f>ROUND(I188*H188,2)</f>
        <v>0</v>
      </c>
      <c r="BL188" s="17" t="s">
        <v>389</v>
      </c>
      <c r="BM188" s="240" t="s">
        <v>1150</v>
      </c>
    </row>
    <row r="189" s="2" customFormat="1">
      <c r="A189" s="39"/>
      <c r="B189" s="40"/>
      <c r="C189" s="41"/>
      <c r="D189" s="242" t="s">
        <v>244</v>
      </c>
      <c r="E189" s="41"/>
      <c r="F189" s="243" t="s">
        <v>428</v>
      </c>
      <c r="G189" s="41"/>
      <c r="H189" s="41"/>
      <c r="I189" s="149"/>
      <c r="J189" s="41"/>
      <c r="K189" s="41"/>
      <c r="L189" s="45"/>
      <c r="M189" s="244"/>
      <c r="N189" s="245"/>
      <c r="O189" s="86"/>
      <c r="P189" s="86"/>
      <c r="Q189" s="86"/>
      <c r="R189" s="86"/>
      <c r="S189" s="86"/>
      <c r="T189" s="87"/>
      <c r="U189" s="39"/>
      <c r="V189" s="39"/>
      <c r="W189" s="39"/>
      <c r="X189" s="39"/>
      <c r="Y189" s="39"/>
      <c r="Z189" s="39"/>
      <c r="AA189" s="39"/>
      <c r="AB189" s="39"/>
      <c r="AC189" s="39"/>
      <c r="AD189" s="39"/>
      <c r="AE189" s="39"/>
      <c r="AT189" s="17" t="s">
        <v>244</v>
      </c>
      <c r="AU189" s="17" t="s">
        <v>87</v>
      </c>
    </row>
    <row r="190" s="2" customFormat="1">
      <c r="A190" s="39"/>
      <c r="B190" s="40"/>
      <c r="C190" s="41"/>
      <c r="D190" s="242" t="s">
        <v>246</v>
      </c>
      <c r="E190" s="41"/>
      <c r="F190" s="246" t="s">
        <v>634</v>
      </c>
      <c r="G190" s="41"/>
      <c r="H190" s="41"/>
      <c r="I190" s="149"/>
      <c r="J190" s="41"/>
      <c r="K190" s="41"/>
      <c r="L190" s="45"/>
      <c r="M190" s="244"/>
      <c r="N190" s="245"/>
      <c r="O190" s="86"/>
      <c r="P190" s="86"/>
      <c r="Q190" s="86"/>
      <c r="R190" s="86"/>
      <c r="S190" s="86"/>
      <c r="T190" s="87"/>
      <c r="U190" s="39"/>
      <c r="V190" s="39"/>
      <c r="W190" s="39"/>
      <c r="X190" s="39"/>
      <c r="Y190" s="39"/>
      <c r="Z190" s="39"/>
      <c r="AA190" s="39"/>
      <c r="AB190" s="39"/>
      <c r="AC190" s="39"/>
      <c r="AD190" s="39"/>
      <c r="AE190" s="39"/>
      <c r="AT190" s="17" t="s">
        <v>246</v>
      </c>
      <c r="AU190" s="17" t="s">
        <v>87</v>
      </c>
    </row>
    <row r="191" s="13" customFormat="1">
      <c r="A191" s="13"/>
      <c r="B191" s="247"/>
      <c r="C191" s="248"/>
      <c r="D191" s="242" t="s">
        <v>248</v>
      </c>
      <c r="E191" s="249" t="s">
        <v>39</v>
      </c>
      <c r="F191" s="250" t="s">
        <v>1151</v>
      </c>
      <c r="G191" s="248"/>
      <c r="H191" s="251">
        <v>0.088999999999999996</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248</v>
      </c>
      <c r="AU191" s="257" t="s">
        <v>87</v>
      </c>
      <c r="AV191" s="13" t="s">
        <v>89</v>
      </c>
      <c r="AW191" s="13" t="s">
        <v>41</v>
      </c>
      <c r="AX191" s="13" t="s">
        <v>80</v>
      </c>
      <c r="AY191" s="257" t="s">
        <v>235</v>
      </c>
    </row>
    <row r="192" s="14" customFormat="1">
      <c r="A192" s="14"/>
      <c r="B192" s="258"/>
      <c r="C192" s="259"/>
      <c r="D192" s="242" t="s">
        <v>248</v>
      </c>
      <c r="E192" s="260" t="s">
        <v>39</v>
      </c>
      <c r="F192" s="261" t="s">
        <v>250</v>
      </c>
      <c r="G192" s="259"/>
      <c r="H192" s="262">
        <v>0.088999999999999996</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248</v>
      </c>
      <c r="AU192" s="268" t="s">
        <v>87</v>
      </c>
      <c r="AV192" s="14" t="s">
        <v>242</v>
      </c>
      <c r="AW192" s="14" t="s">
        <v>41</v>
      </c>
      <c r="AX192" s="14" t="s">
        <v>87</v>
      </c>
      <c r="AY192" s="268" t="s">
        <v>235</v>
      </c>
    </row>
    <row r="193" s="12" customFormat="1" ht="25.92" customHeight="1">
      <c r="A193" s="12"/>
      <c r="B193" s="213"/>
      <c r="C193" s="214"/>
      <c r="D193" s="215" t="s">
        <v>79</v>
      </c>
      <c r="E193" s="216" t="s">
        <v>169</v>
      </c>
      <c r="F193" s="216" t="s">
        <v>166</v>
      </c>
      <c r="G193" s="214"/>
      <c r="H193" s="214"/>
      <c r="I193" s="217"/>
      <c r="J193" s="218">
        <f>BK193</f>
        <v>0</v>
      </c>
      <c r="K193" s="214"/>
      <c r="L193" s="219"/>
      <c r="M193" s="220"/>
      <c r="N193" s="221"/>
      <c r="O193" s="221"/>
      <c r="P193" s="222">
        <f>SUM(P194:P198)</f>
        <v>0</v>
      </c>
      <c r="Q193" s="221"/>
      <c r="R193" s="222">
        <f>SUM(R194:R198)</f>
        <v>0</v>
      </c>
      <c r="S193" s="221"/>
      <c r="T193" s="223">
        <f>SUM(T194:T198)</f>
        <v>0</v>
      </c>
      <c r="U193" s="12"/>
      <c r="V193" s="12"/>
      <c r="W193" s="12"/>
      <c r="X193" s="12"/>
      <c r="Y193" s="12"/>
      <c r="Z193" s="12"/>
      <c r="AA193" s="12"/>
      <c r="AB193" s="12"/>
      <c r="AC193" s="12"/>
      <c r="AD193" s="12"/>
      <c r="AE193" s="12"/>
      <c r="AR193" s="224" t="s">
        <v>236</v>
      </c>
      <c r="AT193" s="225" t="s">
        <v>79</v>
      </c>
      <c r="AU193" s="225" t="s">
        <v>80</v>
      </c>
      <c r="AY193" s="224" t="s">
        <v>235</v>
      </c>
      <c r="BK193" s="226">
        <f>SUM(BK194:BK198)</f>
        <v>0</v>
      </c>
    </row>
    <row r="194" s="2" customFormat="1" ht="21.75" customHeight="1">
      <c r="A194" s="39"/>
      <c r="B194" s="40"/>
      <c r="C194" s="229" t="s">
        <v>377</v>
      </c>
      <c r="D194" s="229" t="s">
        <v>238</v>
      </c>
      <c r="E194" s="230" t="s">
        <v>401</v>
      </c>
      <c r="F194" s="231" t="s">
        <v>402</v>
      </c>
      <c r="G194" s="232" t="s">
        <v>197</v>
      </c>
      <c r="H194" s="233">
        <v>326</v>
      </c>
      <c r="I194" s="234"/>
      <c r="J194" s="235">
        <f>ROUND(I194*H194,2)</f>
        <v>0</v>
      </c>
      <c r="K194" s="231" t="s">
        <v>241</v>
      </c>
      <c r="L194" s="45"/>
      <c r="M194" s="236" t="s">
        <v>39</v>
      </c>
      <c r="N194" s="237" t="s">
        <v>53</v>
      </c>
      <c r="O194" s="86"/>
      <c r="P194" s="238">
        <f>O194*H194</f>
        <v>0</v>
      </c>
      <c r="Q194" s="238">
        <v>0</v>
      </c>
      <c r="R194" s="238">
        <f>Q194*H194</f>
        <v>0</v>
      </c>
      <c r="S194" s="238">
        <v>0</v>
      </c>
      <c r="T194" s="239">
        <f>S194*H194</f>
        <v>0</v>
      </c>
      <c r="U194" s="39"/>
      <c r="V194" s="39"/>
      <c r="W194" s="39"/>
      <c r="X194" s="39"/>
      <c r="Y194" s="39"/>
      <c r="Z194" s="39"/>
      <c r="AA194" s="39"/>
      <c r="AB194" s="39"/>
      <c r="AC194" s="39"/>
      <c r="AD194" s="39"/>
      <c r="AE194" s="39"/>
      <c r="AR194" s="240" t="s">
        <v>242</v>
      </c>
      <c r="AT194" s="240" t="s">
        <v>238</v>
      </c>
      <c r="AU194" s="240" t="s">
        <v>87</v>
      </c>
      <c r="AY194" s="17" t="s">
        <v>235</v>
      </c>
      <c r="BE194" s="241">
        <f>IF(N194="základní",J194,0)</f>
        <v>0</v>
      </c>
      <c r="BF194" s="241">
        <f>IF(N194="snížená",J194,0)</f>
        <v>0</v>
      </c>
      <c r="BG194" s="241">
        <f>IF(N194="zákl. přenesená",J194,0)</f>
        <v>0</v>
      </c>
      <c r="BH194" s="241">
        <f>IF(N194="sníž. přenesená",J194,0)</f>
        <v>0</v>
      </c>
      <c r="BI194" s="241">
        <f>IF(N194="nulová",J194,0)</f>
        <v>0</v>
      </c>
      <c r="BJ194" s="17" t="s">
        <v>242</v>
      </c>
      <c r="BK194" s="241">
        <f>ROUND(I194*H194,2)</f>
        <v>0</v>
      </c>
      <c r="BL194" s="17" t="s">
        <v>242</v>
      </c>
      <c r="BM194" s="240" t="s">
        <v>1152</v>
      </c>
    </row>
    <row r="195" s="2" customFormat="1">
      <c r="A195" s="39"/>
      <c r="B195" s="40"/>
      <c r="C195" s="41"/>
      <c r="D195" s="242" t="s">
        <v>244</v>
      </c>
      <c r="E195" s="41"/>
      <c r="F195" s="243" t="s">
        <v>404</v>
      </c>
      <c r="G195" s="41"/>
      <c r="H195" s="41"/>
      <c r="I195" s="149"/>
      <c r="J195" s="41"/>
      <c r="K195" s="41"/>
      <c r="L195" s="45"/>
      <c r="M195" s="244"/>
      <c r="N195" s="245"/>
      <c r="O195" s="86"/>
      <c r="P195" s="86"/>
      <c r="Q195" s="86"/>
      <c r="R195" s="86"/>
      <c r="S195" s="86"/>
      <c r="T195" s="87"/>
      <c r="U195" s="39"/>
      <c r="V195" s="39"/>
      <c r="W195" s="39"/>
      <c r="X195" s="39"/>
      <c r="Y195" s="39"/>
      <c r="Z195" s="39"/>
      <c r="AA195" s="39"/>
      <c r="AB195" s="39"/>
      <c r="AC195" s="39"/>
      <c r="AD195" s="39"/>
      <c r="AE195" s="39"/>
      <c r="AT195" s="17" t="s">
        <v>244</v>
      </c>
      <c r="AU195" s="17" t="s">
        <v>87</v>
      </c>
    </row>
    <row r="196" s="2" customFormat="1">
      <c r="A196" s="39"/>
      <c r="B196" s="40"/>
      <c r="C196" s="41"/>
      <c r="D196" s="242" t="s">
        <v>294</v>
      </c>
      <c r="E196" s="41"/>
      <c r="F196" s="246" t="s">
        <v>405</v>
      </c>
      <c r="G196" s="41"/>
      <c r="H196" s="41"/>
      <c r="I196" s="149"/>
      <c r="J196" s="41"/>
      <c r="K196" s="41"/>
      <c r="L196" s="45"/>
      <c r="M196" s="244"/>
      <c r="N196" s="245"/>
      <c r="O196" s="86"/>
      <c r="P196" s="86"/>
      <c r="Q196" s="86"/>
      <c r="R196" s="86"/>
      <c r="S196" s="86"/>
      <c r="T196" s="87"/>
      <c r="U196" s="39"/>
      <c r="V196" s="39"/>
      <c r="W196" s="39"/>
      <c r="X196" s="39"/>
      <c r="Y196" s="39"/>
      <c r="Z196" s="39"/>
      <c r="AA196" s="39"/>
      <c r="AB196" s="39"/>
      <c r="AC196" s="39"/>
      <c r="AD196" s="39"/>
      <c r="AE196" s="39"/>
      <c r="AT196" s="17" t="s">
        <v>294</v>
      </c>
      <c r="AU196" s="17" t="s">
        <v>87</v>
      </c>
    </row>
    <row r="197" s="13" customFormat="1">
      <c r="A197" s="13"/>
      <c r="B197" s="247"/>
      <c r="C197" s="248"/>
      <c r="D197" s="242" t="s">
        <v>248</v>
      </c>
      <c r="E197" s="249" t="s">
        <v>39</v>
      </c>
      <c r="F197" s="250" t="s">
        <v>1153</v>
      </c>
      <c r="G197" s="248"/>
      <c r="H197" s="251">
        <v>326</v>
      </c>
      <c r="I197" s="252"/>
      <c r="J197" s="248"/>
      <c r="K197" s="248"/>
      <c r="L197" s="253"/>
      <c r="M197" s="254"/>
      <c r="N197" s="255"/>
      <c r="O197" s="255"/>
      <c r="P197" s="255"/>
      <c r="Q197" s="255"/>
      <c r="R197" s="255"/>
      <c r="S197" s="255"/>
      <c r="T197" s="256"/>
      <c r="U197" s="13"/>
      <c r="V197" s="13"/>
      <c r="W197" s="13"/>
      <c r="X197" s="13"/>
      <c r="Y197" s="13"/>
      <c r="Z197" s="13"/>
      <c r="AA197" s="13"/>
      <c r="AB197" s="13"/>
      <c r="AC197" s="13"/>
      <c r="AD197" s="13"/>
      <c r="AE197" s="13"/>
      <c r="AT197" s="257" t="s">
        <v>248</v>
      </c>
      <c r="AU197" s="257" t="s">
        <v>87</v>
      </c>
      <c r="AV197" s="13" t="s">
        <v>89</v>
      </c>
      <c r="AW197" s="13" t="s">
        <v>41</v>
      </c>
      <c r="AX197" s="13" t="s">
        <v>80</v>
      </c>
      <c r="AY197" s="257" t="s">
        <v>235</v>
      </c>
    </row>
    <row r="198" s="14" customFormat="1">
      <c r="A198" s="14"/>
      <c r="B198" s="258"/>
      <c r="C198" s="259"/>
      <c r="D198" s="242" t="s">
        <v>248</v>
      </c>
      <c r="E198" s="260" t="s">
        <v>39</v>
      </c>
      <c r="F198" s="261" t="s">
        <v>250</v>
      </c>
      <c r="G198" s="259"/>
      <c r="H198" s="262">
        <v>326</v>
      </c>
      <c r="I198" s="263"/>
      <c r="J198" s="259"/>
      <c r="K198" s="259"/>
      <c r="L198" s="264"/>
      <c r="M198" s="279"/>
      <c r="N198" s="280"/>
      <c r="O198" s="280"/>
      <c r="P198" s="280"/>
      <c r="Q198" s="280"/>
      <c r="R198" s="280"/>
      <c r="S198" s="280"/>
      <c r="T198" s="281"/>
      <c r="U198" s="14"/>
      <c r="V198" s="14"/>
      <c r="W198" s="14"/>
      <c r="X198" s="14"/>
      <c r="Y198" s="14"/>
      <c r="Z198" s="14"/>
      <c r="AA198" s="14"/>
      <c r="AB198" s="14"/>
      <c r="AC198" s="14"/>
      <c r="AD198" s="14"/>
      <c r="AE198" s="14"/>
      <c r="AT198" s="268" t="s">
        <v>248</v>
      </c>
      <c r="AU198" s="268" t="s">
        <v>87</v>
      </c>
      <c r="AV198" s="14" t="s">
        <v>242</v>
      </c>
      <c r="AW198" s="14" t="s">
        <v>41</v>
      </c>
      <c r="AX198" s="14" t="s">
        <v>87</v>
      </c>
      <c r="AY198" s="268" t="s">
        <v>235</v>
      </c>
    </row>
    <row r="199" s="2" customFormat="1" ht="6.96" customHeight="1">
      <c r="A199" s="39"/>
      <c r="B199" s="61"/>
      <c r="C199" s="62"/>
      <c r="D199" s="62"/>
      <c r="E199" s="62"/>
      <c r="F199" s="62"/>
      <c r="G199" s="62"/>
      <c r="H199" s="62"/>
      <c r="I199" s="178"/>
      <c r="J199" s="62"/>
      <c r="K199" s="62"/>
      <c r="L199" s="45"/>
      <c r="M199" s="39"/>
      <c r="O199" s="39"/>
      <c r="P199" s="39"/>
      <c r="Q199" s="39"/>
      <c r="R199" s="39"/>
      <c r="S199" s="39"/>
      <c r="T199" s="39"/>
      <c r="U199" s="39"/>
      <c r="V199" s="39"/>
      <c r="W199" s="39"/>
      <c r="X199" s="39"/>
      <c r="Y199" s="39"/>
      <c r="Z199" s="39"/>
      <c r="AA199" s="39"/>
      <c r="AB199" s="39"/>
      <c r="AC199" s="39"/>
      <c r="AD199" s="39"/>
      <c r="AE199" s="39"/>
    </row>
  </sheetData>
  <sheetProtection sheet="1" autoFilter="0" formatColumns="0" formatRows="0" objects="1" scenarios="1" spinCount="100000" saltValue="fHu2WYLbMtQChnKlYYdze0FBpV/vxeedOaYg6M7lF/ph9kX5X5KahtIN3KH+WRWlt+YRZiBDGv8Rt5M8aYi33g==" hashValue="kIg+23no/V8QF23enCRzL1vtDHrQaNG8AmpQ19k2G0F4arHynKN/1FYImEIrU3qAN1jFYkKE1j4QyqFKI1W1Ow==" algorithmName="SHA-512" password="CC35"/>
  <autoFilter ref="C86:K198"/>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131</v>
      </c>
      <c r="AZ2" s="141" t="s">
        <v>1154</v>
      </c>
      <c r="BA2" s="141" t="s">
        <v>1154</v>
      </c>
      <c r="BB2" s="141" t="s">
        <v>39</v>
      </c>
      <c r="BC2" s="141" t="s">
        <v>1155</v>
      </c>
      <c r="BD2" s="141" t="s">
        <v>89</v>
      </c>
    </row>
    <row r="3" hidden="1" s="1" customFormat="1" ht="6.96" customHeight="1">
      <c r="B3" s="142"/>
      <c r="C3" s="143"/>
      <c r="D3" s="143"/>
      <c r="E3" s="143"/>
      <c r="F3" s="143"/>
      <c r="G3" s="143"/>
      <c r="H3" s="143"/>
      <c r="I3" s="144"/>
      <c r="J3" s="143"/>
      <c r="K3" s="143"/>
      <c r="L3" s="20"/>
      <c r="AT3" s="17" t="s">
        <v>89</v>
      </c>
      <c r="AZ3" s="141" t="s">
        <v>1113</v>
      </c>
      <c r="BA3" s="141" t="s">
        <v>653</v>
      </c>
      <c r="BB3" s="141" t="s">
        <v>182</v>
      </c>
      <c r="BC3" s="141" t="s">
        <v>1156</v>
      </c>
      <c r="BD3" s="141" t="s">
        <v>89</v>
      </c>
    </row>
    <row r="4" hidden="1" s="1" customFormat="1" ht="24.96" customHeight="1">
      <c r="B4" s="20"/>
      <c r="D4" s="145" t="s">
        <v>188</v>
      </c>
      <c r="I4" s="140"/>
      <c r="L4" s="20"/>
      <c r="M4" s="146" t="s">
        <v>10</v>
      </c>
      <c r="AT4" s="17" t="s">
        <v>41</v>
      </c>
      <c r="AZ4" s="141" t="s">
        <v>1157</v>
      </c>
      <c r="BA4" s="141" t="s">
        <v>656</v>
      </c>
      <c r="BB4" s="141" t="s">
        <v>191</v>
      </c>
      <c r="BC4" s="141" t="s">
        <v>89</v>
      </c>
      <c r="BD4" s="141" t="s">
        <v>89</v>
      </c>
    </row>
    <row r="5" hidden="1" s="1" customFormat="1" ht="6.96" customHeight="1">
      <c r="B5" s="20"/>
      <c r="I5" s="140"/>
      <c r="L5" s="20"/>
      <c r="AZ5" s="141" t="s">
        <v>1158</v>
      </c>
      <c r="BA5" s="141" t="s">
        <v>971</v>
      </c>
      <c r="BB5" s="141" t="s">
        <v>197</v>
      </c>
      <c r="BC5" s="141" t="s">
        <v>1159</v>
      </c>
      <c r="BD5" s="141" t="s">
        <v>89</v>
      </c>
    </row>
    <row r="6" hidden="1" s="1" customFormat="1" ht="12" customHeight="1">
      <c r="B6" s="20"/>
      <c r="D6" s="147" t="s">
        <v>16</v>
      </c>
      <c r="I6" s="140"/>
      <c r="L6" s="20"/>
      <c r="AZ6" s="141" t="s">
        <v>1160</v>
      </c>
      <c r="BA6" s="141" t="s">
        <v>661</v>
      </c>
      <c r="BB6" s="141" t="s">
        <v>447</v>
      </c>
      <c r="BC6" s="141" t="s">
        <v>914</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1161</v>
      </c>
      <c r="BA7" s="141" t="s">
        <v>460</v>
      </c>
      <c r="BB7" s="141" t="s">
        <v>191</v>
      </c>
      <c r="BC7" s="141" t="s">
        <v>242</v>
      </c>
      <c r="BD7" s="141" t="s">
        <v>89</v>
      </c>
    </row>
    <row r="8" hidden="1" s="1" customFormat="1" ht="12" customHeight="1">
      <c r="B8" s="20"/>
      <c r="D8" s="147" t="s">
        <v>202</v>
      </c>
      <c r="I8" s="140"/>
      <c r="L8" s="20"/>
    </row>
    <row r="9" hidden="1" s="2" customFormat="1" ht="16.5" customHeight="1">
      <c r="A9" s="39"/>
      <c r="B9" s="45"/>
      <c r="C9" s="39"/>
      <c r="D9" s="39"/>
      <c r="E9" s="148" t="s">
        <v>978</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1162</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ROUND((SUM(BE89:BE218)),  2)</f>
        <v>0</v>
      </c>
      <c r="G35" s="39"/>
      <c r="H35" s="39"/>
      <c r="I35" s="167">
        <v>0.20999999999999999</v>
      </c>
      <c r="J35" s="166">
        <f>ROUND(((SUM(BE89:BE218))*I35),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ROUND((SUM(BF89:BF218)),  2)</f>
        <v>0</v>
      </c>
      <c r="G36" s="39"/>
      <c r="H36" s="39"/>
      <c r="I36" s="167">
        <v>0.14999999999999999</v>
      </c>
      <c r="J36" s="166">
        <f>ROUND(((SUM(BF89:BF218))*I36),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ROUND((SUM(BG89:BG218)),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ROUND((SUM(BH89:BH218)),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ROUND((SUM(BI89:BI218)),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978</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Č33 - 1.SK Lenešice</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J184</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J185</f>
        <v>0</v>
      </c>
      <c r="K65" s="127"/>
      <c r="L65" s="200"/>
      <c r="S65" s="10"/>
      <c r="T65" s="10"/>
      <c r="U65" s="10"/>
      <c r="V65" s="10"/>
      <c r="W65" s="10"/>
      <c r="X65" s="10"/>
      <c r="Y65" s="10"/>
      <c r="Z65" s="10"/>
      <c r="AA65" s="10"/>
      <c r="AB65" s="10"/>
      <c r="AC65" s="10"/>
      <c r="AD65" s="10"/>
      <c r="AE65" s="10"/>
    </row>
    <row r="66" hidden="1" s="10" customFormat="1" ht="19.92" customHeight="1">
      <c r="A66" s="10"/>
      <c r="B66" s="195"/>
      <c r="C66" s="127"/>
      <c r="D66" s="196" t="s">
        <v>1163</v>
      </c>
      <c r="E66" s="197"/>
      <c r="F66" s="197"/>
      <c r="G66" s="197"/>
      <c r="H66" s="197"/>
      <c r="I66" s="198"/>
      <c r="J66" s="199">
        <f>J206</f>
        <v>0</v>
      </c>
      <c r="K66" s="127"/>
      <c r="L66" s="200"/>
      <c r="S66" s="10"/>
      <c r="T66" s="10"/>
      <c r="U66" s="10"/>
      <c r="V66" s="10"/>
      <c r="W66" s="10"/>
      <c r="X66" s="10"/>
      <c r="Y66" s="10"/>
      <c r="Z66" s="10"/>
      <c r="AA66" s="10"/>
      <c r="AB66" s="10"/>
      <c r="AC66" s="10"/>
      <c r="AD66" s="10"/>
      <c r="AE66" s="10"/>
    </row>
    <row r="67" hidden="1" s="10" customFormat="1" ht="19.92" customHeight="1">
      <c r="A67" s="10"/>
      <c r="B67" s="195"/>
      <c r="C67" s="127"/>
      <c r="D67" s="196" t="s">
        <v>1164</v>
      </c>
      <c r="E67" s="197"/>
      <c r="F67" s="197"/>
      <c r="G67" s="197"/>
      <c r="H67" s="197"/>
      <c r="I67" s="198"/>
      <c r="J67" s="199">
        <f>J213</f>
        <v>0</v>
      </c>
      <c r="K67" s="127"/>
      <c r="L67" s="200"/>
      <c r="S67" s="10"/>
      <c r="T67" s="10"/>
      <c r="U67" s="10"/>
      <c r="V67" s="10"/>
      <c r="W67" s="10"/>
      <c r="X67" s="10"/>
      <c r="Y67" s="10"/>
      <c r="Z67" s="10"/>
      <c r="AA67" s="10"/>
      <c r="AB67" s="10"/>
      <c r="AC67" s="10"/>
      <c r="AD67" s="10"/>
      <c r="AE67" s="10"/>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978</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Č33 - 1.SK Lenešice</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P90+SUM(P91:P184)</f>
        <v>0</v>
      </c>
      <c r="Q89" s="98"/>
      <c r="R89" s="210">
        <f>R90+SUM(R91:R184)</f>
        <v>1.4501999999999999</v>
      </c>
      <c r="S89" s="98"/>
      <c r="T89" s="211">
        <f>T90+SUM(T91:T184)</f>
        <v>0</v>
      </c>
      <c r="U89" s="39"/>
      <c r="V89" s="39"/>
      <c r="W89" s="39"/>
      <c r="X89" s="39"/>
      <c r="Y89" s="39"/>
      <c r="Z89" s="39"/>
      <c r="AA89" s="39"/>
      <c r="AB89" s="39"/>
      <c r="AC89" s="39"/>
      <c r="AD89" s="39"/>
      <c r="AE89" s="39"/>
      <c r="AT89" s="17" t="s">
        <v>79</v>
      </c>
      <c r="AU89" s="17" t="s">
        <v>215</v>
      </c>
      <c r="BK89" s="212">
        <f>BK90+SUM(BK91:BK184)</f>
        <v>0</v>
      </c>
    </row>
    <row r="90" s="2" customFormat="1" ht="21.75" customHeight="1">
      <c r="A90" s="39"/>
      <c r="B90" s="40"/>
      <c r="C90" s="229" t="s">
        <v>87</v>
      </c>
      <c r="D90" s="229" t="s">
        <v>238</v>
      </c>
      <c r="E90" s="230" t="s">
        <v>283</v>
      </c>
      <c r="F90" s="231" t="s">
        <v>284</v>
      </c>
      <c r="G90" s="232" t="s">
        <v>197</v>
      </c>
      <c r="H90" s="233">
        <v>190</v>
      </c>
      <c r="I90" s="234"/>
      <c r="J90" s="235">
        <f>ROUND(I90*H90,2)</f>
        <v>0</v>
      </c>
      <c r="K90" s="231" t="s">
        <v>241</v>
      </c>
      <c r="L90" s="45"/>
      <c r="M90" s="236" t="s">
        <v>39</v>
      </c>
      <c r="N90" s="237" t="s">
        <v>53</v>
      </c>
      <c r="O90" s="86"/>
      <c r="P90" s="238">
        <f>O90*H90</f>
        <v>0</v>
      </c>
      <c r="Q90" s="238">
        <v>0</v>
      </c>
      <c r="R90" s="238">
        <f>Q90*H90</f>
        <v>0</v>
      </c>
      <c r="S90" s="238">
        <v>0</v>
      </c>
      <c r="T90" s="239">
        <f>S90*H90</f>
        <v>0</v>
      </c>
      <c r="U90" s="39"/>
      <c r="V90" s="39"/>
      <c r="W90" s="39"/>
      <c r="X90" s="39"/>
      <c r="Y90" s="39"/>
      <c r="Z90" s="39"/>
      <c r="AA90" s="39"/>
      <c r="AB90" s="39"/>
      <c r="AC90" s="39"/>
      <c r="AD90" s="39"/>
      <c r="AE90" s="39"/>
      <c r="AR90" s="240" t="s">
        <v>242</v>
      </c>
      <c r="AT90" s="240" t="s">
        <v>238</v>
      </c>
      <c r="AU90" s="240" t="s">
        <v>80</v>
      </c>
      <c r="AY90" s="17" t="s">
        <v>235</v>
      </c>
      <c r="BE90" s="241">
        <f>IF(N90="základní",J90,0)</f>
        <v>0</v>
      </c>
      <c r="BF90" s="241">
        <f>IF(N90="snížená",J90,0)</f>
        <v>0</v>
      </c>
      <c r="BG90" s="241">
        <f>IF(N90="zákl. přenesená",J90,0)</f>
        <v>0</v>
      </c>
      <c r="BH90" s="241">
        <f>IF(N90="sníž. přenesená",J90,0)</f>
        <v>0</v>
      </c>
      <c r="BI90" s="241">
        <f>IF(N90="nulová",J90,0)</f>
        <v>0</v>
      </c>
      <c r="BJ90" s="17" t="s">
        <v>242</v>
      </c>
      <c r="BK90" s="241">
        <f>ROUND(I90*H90,2)</f>
        <v>0</v>
      </c>
      <c r="BL90" s="17" t="s">
        <v>242</v>
      </c>
      <c r="BM90" s="240" t="s">
        <v>1165</v>
      </c>
    </row>
    <row r="91" s="2" customFormat="1">
      <c r="A91" s="39"/>
      <c r="B91" s="40"/>
      <c r="C91" s="41"/>
      <c r="D91" s="242" t="s">
        <v>244</v>
      </c>
      <c r="E91" s="41"/>
      <c r="F91" s="243" t="s">
        <v>286</v>
      </c>
      <c r="G91" s="41"/>
      <c r="H91" s="41"/>
      <c r="I91" s="149"/>
      <c r="J91" s="41"/>
      <c r="K91" s="41"/>
      <c r="L91" s="45"/>
      <c r="M91" s="244"/>
      <c r="N91" s="245"/>
      <c r="O91" s="86"/>
      <c r="P91" s="86"/>
      <c r="Q91" s="86"/>
      <c r="R91" s="86"/>
      <c r="S91" s="86"/>
      <c r="T91" s="87"/>
      <c r="U91" s="39"/>
      <c r="V91" s="39"/>
      <c r="W91" s="39"/>
      <c r="X91" s="39"/>
      <c r="Y91" s="39"/>
      <c r="Z91" s="39"/>
      <c r="AA91" s="39"/>
      <c r="AB91" s="39"/>
      <c r="AC91" s="39"/>
      <c r="AD91" s="39"/>
      <c r="AE91" s="39"/>
      <c r="AT91" s="17" t="s">
        <v>244</v>
      </c>
      <c r="AU91" s="17" t="s">
        <v>80</v>
      </c>
    </row>
    <row r="92" s="2" customFormat="1">
      <c r="A92" s="39"/>
      <c r="B92" s="40"/>
      <c r="C92" s="41"/>
      <c r="D92" s="242" t="s">
        <v>246</v>
      </c>
      <c r="E92" s="41"/>
      <c r="F92" s="246" t="s">
        <v>287</v>
      </c>
      <c r="G92" s="41"/>
      <c r="H92" s="41"/>
      <c r="I92" s="149"/>
      <c r="J92" s="41"/>
      <c r="K92" s="41"/>
      <c r="L92" s="45"/>
      <c r="M92" s="244"/>
      <c r="N92" s="245"/>
      <c r="O92" s="86"/>
      <c r="P92" s="86"/>
      <c r="Q92" s="86"/>
      <c r="R92" s="86"/>
      <c r="S92" s="86"/>
      <c r="T92" s="87"/>
      <c r="U92" s="39"/>
      <c r="V92" s="39"/>
      <c r="W92" s="39"/>
      <c r="X92" s="39"/>
      <c r="Y92" s="39"/>
      <c r="Z92" s="39"/>
      <c r="AA92" s="39"/>
      <c r="AB92" s="39"/>
      <c r="AC92" s="39"/>
      <c r="AD92" s="39"/>
      <c r="AE92" s="39"/>
      <c r="AT92" s="17" t="s">
        <v>246</v>
      </c>
      <c r="AU92" s="17" t="s">
        <v>80</v>
      </c>
    </row>
    <row r="93" s="13" customFormat="1">
      <c r="A93" s="13"/>
      <c r="B93" s="247"/>
      <c r="C93" s="248"/>
      <c r="D93" s="242" t="s">
        <v>248</v>
      </c>
      <c r="E93" s="249" t="s">
        <v>39</v>
      </c>
      <c r="F93" s="250" t="s">
        <v>1166</v>
      </c>
      <c r="G93" s="248"/>
      <c r="H93" s="251">
        <v>46</v>
      </c>
      <c r="I93" s="252"/>
      <c r="J93" s="248"/>
      <c r="K93" s="248"/>
      <c r="L93" s="253"/>
      <c r="M93" s="254"/>
      <c r="N93" s="255"/>
      <c r="O93" s="255"/>
      <c r="P93" s="255"/>
      <c r="Q93" s="255"/>
      <c r="R93" s="255"/>
      <c r="S93" s="255"/>
      <c r="T93" s="256"/>
      <c r="U93" s="13"/>
      <c r="V93" s="13"/>
      <c r="W93" s="13"/>
      <c r="X93" s="13"/>
      <c r="Y93" s="13"/>
      <c r="Z93" s="13"/>
      <c r="AA93" s="13"/>
      <c r="AB93" s="13"/>
      <c r="AC93" s="13"/>
      <c r="AD93" s="13"/>
      <c r="AE93" s="13"/>
      <c r="AT93" s="257" t="s">
        <v>248</v>
      </c>
      <c r="AU93" s="257" t="s">
        <v>80</v>
      </c>
      <c r="AV93" s="13" t="s">
        <v>89</v>
      </c>
      <c r="AW93" s="13" t="s">
        <v>41</v>
      </c>
      <c r="AX93" s="13" t="s">
        <v>80</v>
      </c>
      <c r="AY93" s="257" t="s">
        <v>235</v>
      </c>
    </row>
    <row r="94" s="13" customFormat="1">
      <c r="A94" s="13"/>
      <c r="B94" s="247"/>
      <c r="C94" s="248"/>
      <c r="D94" s="242" t="s">
        <v>248</v>
      </c>
      <c r="E94" s="249" t="s">
        <v>39</v>
      </c>
      <c r="F94" s="250" t="s">
        <v>1167</v>
      </c>
      <c r="G94" s="248"/>
      <c r="H94" s="251">
        <v>144</v>
      </c>
      <c r="I94" s="252"/>
      <c r="J94" s="248"/>
      <c r="K94" s="248"/>
      <c r="L94" s="253"/>
      <c r="M94" s="254"/>
      <c r="N94" s="255"/>
      <c r="O94" s="255"/>
      <c r="P94" s="255"/>
      <c r="Q94" s="255"/>
      <c r="R94" s="255"/>
      <c r="S94" s="255"/>
      <c r="T94" s="256"/>
      <c r="U94" s="13"/>
      <c r="V94" s="13"/>
      <c r="W94" s="13"/>
      <c r="X94" s="13"/>
      <c r="Y94" s="13"/>
      <c r="Z94" s="13"/>
      <c r="AA94" s="13"/>
      <c r="AB94" s="13"/>
      <c r="AC94" s="13"/>
      <c r="AD94" s="13"/>
      <c r="AE94" s="13"/>
      <c r="AT94" s="257" t="s">
        <v>248</v>
      </c>
      <c r="AU94" s="257" t="s">
        <v>80</v>
      </c>
      <c r="AV94" s="13" t="s">
        <v>89</v>
      </c>
      <c r="AW94" s="13" t="s">
        <v>41</v>
      </c>
      <c r="AX94" s="13" t="s">
        <v>80</v>
      </c>
      <c r="AY94" s="257" t="s">
        <v>235</v>
      </c>
    </row>
    <row r="95" s="14" customFormat="1">
      <c r="A95" s="14"/>
      <c r="B95" s="258"/>
      <c r="C95" s="259"/>
      <c r="D95" s="242" t="s">
        <v>248</v>
      </c>
      <c r="E95" s="260" t="s">
        <v>1158</v>
      </c>
      <c r="F95" s="261" t="s">
        <v>250</v>
      </c>
      <c r="G95" s="259"/>
      <c r="H95" s="262">
        <v>190</v>
      </c>
      <c r="I95" s="263"/>
      <c r="J95" s="259"/>
      <c r="K95" s="259"/>
      <c r="L95" s="264"/>
      <c r="M95" s="265"/>
      <c r="N95" s="266"/>
      <c r="O95" s="266"/>
      <c r="P95" s="266"/>
      <c r="Q95" s="266"/>
      <c r="R95" s="266"/>
      <c r="S95" s="266"/>
      <c r="T95" s="267"/>
      <c r="U95" s="14"/>
      <c r="V95" s="14"/>
      <c r="W95" s="14"/>
      <c r="X95" s="14"/>
      <c r="Y95" s="14"/>
      <c r="Z95" s="14"/>
      <c r="AA95" s="14"/>
      <c r="AB95" s="14"/>
      <c r="AC95" s="14"/>
      <c r="AD95" s="14"/>
      <c r="AE95" s="14"/>
      <c r="AT95" s="268" t="s">
        <v>248</v>
      </c>
      <c r="AU95" s="268" t="s">
        <v>80</v>
      </c>
      <c r="AV95" s="14" t="s">
        <v>242</v>
      </c>
      <c r="AW95" s="14" t="s">
        <v>41</v>
      </c>
      <c r="AX95" s="14" t="s">
        <v>87</v>
      </c>
      <c r="AY95" s="268" t="s">
        <v>235</v>
      </c>
    </row>
    <row r="96" s="2" customFormat="1" ht="21.75" customHeight="1">
      <c r="A96" s="39"/>
      <c r="B96" s="40"/>
      <c r="C96" s="269" t="s">
        <v>89</v>
      </c>
      <c r="D96" s="269" t="s">
        <v>290</v>
      </c>
      <c r="E96" s="270" t="s">
        <v>303</v>
      </c>
      <c r="F96" s="271" t="s">
        <v>304</v>
      </c>
      <c r="G96" s="272" t="s">
        <v>191</v>
      </c>
      <c r="H96" s="273">
        <v>640</v>
      </c>
      <c r="I96" s="274"/>
      <c r="J96" s="275">
        <f>ROUND(I96*H96,2)</f>
        <v>0</v>
      </c>
      <c r="K96" s="271" t="s">
        <v>241</v>
      </c>
      <c r="L96" s="276"/>
      <c r="M96" s="277" t="s">
        <v>39</v>
      </c>
      <c r="N96" s="278" t="s">
        <v>53</v>
      </c>
      <c r="O96" s="86"/>
      <c r="P96" s="238">
        <f>O96*H96</f>
        <v>0</v>
      </c>
      <c r="Q96" s="238">
        <v>0.00018000000000000001</v>
      </c>
      <c r="R96" s="238">
        <f>Q96*H96</f>
        <v>0.11520000000000001</v>
      </c>
      <c r="S96" s="238">
        <v>0</v>
      </c>
      <c r="T96" s="239">
        <f>S96*H96</f>
        <v>0</v>
      </c>
      <c r="U96" s="39"/>
      <c r="V96" s="39"/>
      <c r="W96" s="39"/>
      <c r="X96" s="39"/>
      <c r="Y96" s="39"/>
      <c r="Z96" s="39"/>
      <c r="AA96" s="39"/>
      <c r="AB96" s="39"/>
      <c r="AC96" s="39"/>
      <c r="AD96" s="39"/>
      <c r="AE96" s="39"/>
      <c r="AR96" s="240" t="s">
        <v>289</v>
      </c>
      <c r="AT96" s="240" t="s">
        <v>290</v>
      </c>
      <c r="AU96" s="240" t="s">
        <v>80</v>
      </c>
      <c r="AY96" s="17" t="s">
        <v>235</v>
      </c>
      <c r="BE96" s="241">
        <f>IF(N96="základní",J96,0)</f>
        <v>0</v>
      </c>
      <c r="BF96" s="241">
        <f>IF(N96="snížená",J96,0)</f>
        <v>0</v>
      </c>
      <c r="BG96" s="241">
        <f>IF(N96="zákl. přenesená",J96,0)</f>
        <v>0</v>
      </c>
      <c r="BH96" s="241">
        <f>IF(N96="sníž. přenesená",J96,0)</f>
        <v>0</v>
      </c>
      <c r="BI96" s="241">
        <f>IF(N96="nulová",J96,0)</f>
        <v>0</v>
      </c>
      <c r="BJ96" s="17" t="s">
        <v>242</v>
      </c>
      <c r="BK96" s="241">
        <f>ROUND(I96*H96,2)</f>
        <v>0</v>
      </c>
      <c r="BL96" s="17" t="s">
        <v>242</v>
      </c>
      <c r="BM96" s="240" t="s">
        <v>1168</v>
      </c>
    </row>
    <row r="97" s="2" customFormat="1">
      <c r="A97" s="39"/>
      <c r="B97" s="40"/>
      <c r="C97" s="41"/>
      <c r="D97" s="242" t="s">
        <v>244</v>
      </c>
      <c r="E97" s="41"/>
      <c r="F97" s="243" t="s">
        <v>304</v>
      </c>
      <c r="G97" s="41"/>
      <c r="H97" s="41"/>
      <c r="I97" s="149"/>
      <c r="J97" s="41"/>
      <c r="K97" s="41"/>
      <c r="L97" s="45"/>
      <c r="M97" s="244"/>
      <c r="N97" s="245"/>
      <c r="O97" s="86"/>
      <c r="P97" s="86"/>
      <c r="Q97" s="86"/>
      <c r="R97" s="86"/>
      <c r="S97" s="86"/>
      <c r="T97" s="87"/>
      <c r="U97" s="39"/>
      <c r="V97" s="39"/>
      <c r="W97" s="39"/>
      <c r="X97" s="39"/>
      <c r="Y97" s="39"/>
      <c r="Z97" s="39"/>
      <c r="AA97" s="39"/>
      <c r="AB97" s="39"/>
      <c r="AC97" s="39"/>
      <c r="AD97" s="39"/>
      <c r="AE97" s="39"/>
      <c r="AT97" s="17" t="s">
        <v>244</v>
      </c>
      <c r="AU97" s="17" t="s">
        <v>80</v>
      </c>
    </row>
    <row r="98" s="13" customFormat="1">
      <c r="A98" s="13"/>
      <c r="B98" s="247"/>
      <c r="C98" s="248"/>
      <c r="D98" s="242" t="s">
        <v>248</v>
      </c>
      <c r="E98" s="249" t="s">
        <v>1160</v>
      </c>
      <c r="F98" s="250" t="s">
        <v>1169</v>
      </c>
      <c r="G98" s="248"/>
      <c r="H98" s="251">
        <v>640</v>
      </c>
      <c r="I98" s="252"/>
      <c r="J98" s="248"/>
      <c r="K98" s="248"/>
      <c r="L98" s="253"/>
      <c r="M98" s="254"/>
      <c r="N98" s="255"/>
      <c r="O98" s="255"/>
      <c r="P98" s="255"/>
      <c r="Q98" s="255"/>
      <c r="R98" s="255"/>
      <c r="S98" s="255"/>
      <c r="T98" s="256"/>
      <c r="U98" s="13"/>
      <c r="V98" s="13"/>
      <c r="W98" s="13"/>
      <c r="X98" s="13"/>
      <c r="Y98" s="13"/>
      <c r="Z98" s="13"/>
      <c r="AA98" s="13"/>
      <c r="AB98" s="13"/>
      <c r="AC98" s="13"/>
      <c r="AD98" s="13"/>
      <c r="AE98" s="13"/>
      <c r="AT98" s="257" t="s">
        <v>248</v>
      </c>
      <c r="AU98" s="257" t="s">
        <v>80</v>
      </c>
      <c r="AV98" s="13" t="s">
        <v>89</v>
      </c>
      <c r="AW98" s="13" t="s">
        <v>41</v>
      </c>
      <c r="AX98" s="13" t="s">
        <v>87</v>
      </c>
      <c r="AY98" s="257" t="s">
        <v>235</v>
      </c>
    </row>
    <row r="99" s="2" customFormat="1" ht="21.75" customHeight="1">
      <c r="A99" s="39"/>
      <c r="B99" s="40"/>
      <c r="C99" s="269" t="s">
        <v>258</v>
      </c>
      <c r="D99" s="269" t="s">
        <v>290</v>
      </c>
      <c r="E99" s="270" t="s">
        <v>489</v>
      </c>
      <c r="F99" s="271" t="s">
        <v>490</v>
      </c>
      <c r="G99" s="272" t="s">
        <v>197</v>
      </c>
      <c r="H99" s="273">
        <v>190</v>
      </c>
      <c r="I99" s="274"/>
      <c r="J99" s="275">
        <f>ROUND(I99*H99,2)</f>
        <v>0</v>
      </c>
      <c r="K99" s="271" t="s">
        <v>241</v>
      </c>
      <c r="L99" s="276"/>
      <c r="M99" s="277" t="s">
        <v>39</v>
      </c>
      <c r="N99" s="278" t="s">
        <v>53</v>
      </c>
      <c r="O99" s="86"/>
      <c r="P99" s="238">
        <f>O99*H99</f>
        <v>0</v>
      </c>
      <c r="Q99" s="238">
        <v>0</v>
      </c>
      <c r="R99" s="238">
        <f>Q99*H99</f>
        <v>0</v>
      </c>
      <c r="S99" s="238">
        <v>0</v>
      </c>
      <c r="T99" s="239">
        <f>S99*H99</f>
        <v>0</v>
      </c>
      <c r="U99" s="39"/>
      <c r="V99" s="39"/>
      <c r="W99" s="39"/>
      <c r="X99" s="39"/>
      <c r="Y99" s="39"/>
      <c r="Z99" s="39"/>
      <c r="AA99" s="39"/>
      <c r="AB99" s="39"/>
      <c r="AC99" s="39"/>
      <c r="AD99" s="39"/>
      <c r="AE99" s="39"/>
      <c r="AR99" s="240" t="s">
        <v>289</v>
      </c>
      <c r="AT99" s="240" t="s">
        <v>290</v>
      </c>
      <c r="AU99" s="240" t="s">
        <v>80</v>
      </c>
      <c r="AY99" s="17" t="s">
        <v>235</v>
      </c>
      <c r="BE99" s="241">
        <f>IF(N99="základní",J99,0)</f>
        <v>0</v>
      </c>
      <c r="BF99" s="241">
        <f>IF(N99="snížená",J99,0)</f>
        <v>0</v>
      </c>
      <c r="BG99" s="241">
        <f>IF(N99="zákl. přenesená",J99,0)</f>
        <v>0</v>
      </c>
      <c r="BH99" s="241">
        <f>IF(N99="sníž. přenesená",J99,0)</f>
        <v>0</v>
      </c>
      <c r="BI99" s="241">
        <f>IF(N99="nulová",J99,0)</f>
        <v>0</v>
      </c>
      <c r="BJ99" s="17" t="s">
        <v>242</v>
      </c>
      <c r="BK99" s="241">
        <f>ROUND(I99*H99,2)</f>
        <v>0</v>
      </c>
      <c r="BL99" s="17" t="s">
        <v>242</v>
      </c>
      <c r="BM99" s="240" t="s">
        <v>1170</v>
      </c>
    </row>
    <row r="100" s="2" customFormat="1">
      <c r="A100" s="39"/>
      <c r="B100" s="40"/>
      <c r="C100" s="41"/>
      <c r="D100" s="242" t="s">
        <v>244</v>
      </c>
      <c r="E100" s="41"/>
      <c r="F100" s="243" t="s">
        <v>490</v>
      </c>
      <c r="G100" s="41"/>
      <c r="H100" s="41"/>
      <c r="I100" s="149"/>
      <c r="J100" s="41"/>
      <c r="K100" s="41"/>
      <c r="L100" s="45"/>
      <c r="M100" s="244"/>
      <c r="N100" s="245"/>
      <c r="O100" s="86"/>
      <c r="P100" s="86"/>
      <c r="Q100" s="86"/>
      <c r="R100" s="86"/>
      <c r="S100" s="86"/>
      <c r="T100" s="87"/>
      <c r="U100" s="39"/>
      <c r="V100" s="39"/>
      <c r="W100" s="39"/>
      <c r="X100" s="39"/>
      <c r="Y100" s="39"/>
      <c r="Z100" s="39"/>
      <c r="AA100" s="39"/>
      <c r="AB100" s="39"/>
      <c r="AC100" s="39"/>
      <c r="AD100" s="39"/>
      <c r="AE100" s="39"/>
      <c r="AT100" s="17" t="s">
        <v>244</v>
      </c>
      <c r="AU100" s="17" t="s">
        <v>80</v>
      </c>
    </row>
    <row r="101" s="2" customFormat="1">
      <c r="A101" s="39"/>
      <c r="B101" s="40"/>
      <c r="C101" s="41"/>
      <c r="D101" s="242" t="s">
        <v>294</v>
      </c>
      <c r="E101" s="41"/>
      <c r="F101" s="246" t="s">
        <v>301</v>
      </c>
      <c r="G101" s="41"/>
      <c r="H101" s="41"/>
      <c r="I101" s="149"/>
      <c r="J101" s="41"/>
      <c r="K101" s="41"/>
      <c r="L101" s="45"/>
      <c r="M101" s="244"/>
      <c r="N101" s="245"/>
      <c r="O101" s="86"/>
      <c r="P101" s="86"/>
      <c r="Q101" s="86"/>
      <c r="R101" s="86"/>
      <c r="S101" s="86"/>
      <c r="T101" s="87"/>
      <c r="U101" s="39"/>
      <c r="V101" s="39"/>
      <c r="W101" s="39"/>
      <c r="X101" s="39"/>
      <c r="Y101" s="39"/>
      <c r="Z101" s="39"/>
      <c r="AA101" s="39"/>
      <c r="AB101" s="39"/>
      <c r="AC101" s="39"/>
      <c r="AD101" s="39"/>
      <c r="AE101" s="39"/>
      <c r="AT101" s="17" t="s">
        <v>294</v>
      </c>
      <c r="AU101" s="17" t="s">
        <v>80</v>
      </c>
    </row>
    <row r="102" s="13" customFormat="1">
      <c r="A102" s="13"/>
      <c r="B102" s="247"/>
      <c r="C102" s="248"/>
      <c r="D102" s="242" t="s">
        <v>248</v>
      </c>
      <c r="E102" s="249" t="s">
        <v>39</v>
      </c>
      <c r="F102" s="250" t="s">
        <v>1158</v>
      </c>
      <c r="G102" s="248"/>
      <c r="H102" s="251">
        <v>190</v>
      </c>
      <c r="I102" s="252"/>
      <c r="J102" s="248"/>
      <c r="K102" s="248"/>
      <c r="L102" s="253"/>
      <c r="M102" s="254"/>
      <c r="N102" s="255"/>
      <c r="O102" s="255"/>
      <c r="P102" s="255"/>
      <c r="Q102" s="255"/>
      <c r="R102" s="255"/>
      <c r="S102" s="255"/>
      <c r="T102" s="256"/>
      <c r="U102" s="13"/>
      <c r="V102" s="13"/>
      <c r="W102" s="13"/>
      <c r="X102" s="13"/>
      <c r="Y102" s="13"/>
      <c r="Z102" s="13"/>
      <c r="AA102" s="13"/>
      <c r="AB102" s="13"/>
      <c r="AC102" s="13"/>
      <c r="AD102" s="13"/>
      <c r="AE102" s="13"/>
      <c r="AT102" s="257" t="s">
        <v>248</v>
      </c>
      <c r="AU102" s="257" t="s">
        <v>80</v>
      </c>
      <c r="AV102" s="13" t="s">
        <v>89</v>
      </c>
      <c r="AW102" s="13" t="s">
        <v>41</v>
      </c>
      <c r="AX102" s="13" t="s">
        <v>80</v>
      </c>
      <c r="AY102" s="257" t="s">
        <v>235</v>
      </c>
    </row>
    <row r="103" s="14" customFormat="1">
      <c r="A103" s="14"/>
      <c r="B103" s="258"/>
      <c r="C103" s="259"/>
      <c r="D103" s="242" t="s">
        <v>248</v>
      </c>
      <c r="E103" s="260" t="s">
        <v>39</v>
      </c>
      <c r="F103" s="261" t="s">
        <v>250</v>
      </c>
      <c r="G103" s="259"/>
      <c r="H103" s="262">
        <v>190</v>
      </c>
      <c r="I103" s="263"/>
      <c r="J103" s="259"/>
      <c r="K103" s="259"/>
      <c r="L103" s="264"/>
      <c r="M103" s="265"/>
      <c r="N103" s="266"/>
      <c r="O103" s="266"/>
      <c r="P103" s="266"/>
      <c r="Q103" s="266"/>
      <c r="R103" s="266"/>
      <c r="S103" s="266"/>
      <c r="T103" s="267"/>
      <c r="U103" s="14"/>
      <c r="V103" s="14"/>
      <c r="W103" s="14"/>
      <c r="X103" s="14"/>
      <c r="Y103" s="14"/>
      <c r="Z103" s="14"/>
      <c r="AA103" s="14"/>
      <c r="AB103" s="14"/>
      <c r="AC103" s="14"/>
      <c r="AD103" s="14"/>
      <c r="AE103" s="14"/>
      <c r="AT103" s="268" t="s">
        <v>248</v>
      </c>
      <c r="AU103" s="268" t="s">
        <v>80</v>
      </c>
      <c r="AV103" s="14" t="s">
        <v>242</v>
      </c>
      <c r="AW103" s="14" t="s">
        <v>41</v>
      </c>
      <c r="AX103" s="14" t="s">
        <v>87</v>
      </c>
      <c r="AY103" s="268" t="s">
        <v>235</v>
      </c>
    </row>
    <row r="104" s="2" customFormat="1" ht="21.75" customHeight="1">
      <c r="A104" s="39"/>
      <c r="B104" s="40"/>
      <c r="C104" s="269" t="s">
        <v>242</v>
      </c>
      <c r="D104" s="269" t="s">
        <v>290</v>
      </c>
      <c r="E104" s="270" t="s">
        <v>1019</v>
      </c>
      <c r="F104" s="271" t="s">
        <v>1020</v>
      </c>
      <c r="G104" s="272" t="s">
        <v>191</v>
      </c>
      <c r="H104" s="273">
        <v>640</v>
      </c>
      <c r="I104" s="274"/>
      <c r="J104" s="275">
        <f>ROUND(I104*H104,2)</f>
        <v>0</v>
      </c>
      <c r="K104" s="271" t="s">
        <v>241</v>
      </c>
      <c r="L104" s="276"/>
      <c r="M104" s="277" t="s">
        <v>39</v>
      </c>
      <c r="N104" s="278" t="s">
        <v>53</v>
      </c>
      <c r="O104" s="86"/>
      <c r="P104" s="238">
        <f>O104*H104</f>
        <v>0</v>
      </c>
      <c r="Q104" s="238">
        <v>0</v>
      </c>
      <c r="R104" s="238">
        <f>Q104*H104</f>
        <v>0</v>
      </c>
      <c r="S104" s="238">
        <v>0</v>
      </c>
      <c r="T104" s="239">
        <f>S104*H104</f>
        <v>0</v>
      </c>
      <c r="U104" s="39"/>
      <c r="V104" s="39"/>
      <c r="W104" s="39"/>
      <c r="X104" s="39"/>
      <c r="Y104" s="39"/>
      <c r="Z104" s="39"/>
      <c r="AA104" s="39"/>
      <c r="AB104" s="39"/>
      <c r="AC104" s="39"/>
      <c r="AD104" s="39"/>
      <c r="AE104" s="39"/>
      <c r="AR104" s="240" t="s">
        <v>289</v>
      </c>
      <c r="AT104" s="240" t="s">
        <v>290</v>
      </c>
      <c r="AU104" s="240" t="s">
        <v>80</v>
      </c>
      <c r="AY104" s="17" t="s">
        <v>235</v>
      </c>
      <c r="BE104" s="241">
        <f>IF(N104="základní",J104,0)</f>
        <v>0</v>
      </c>
      <c r="BF104" s="241">
        <f>IF(N104="snížená",J104,0)</f>
        <v>0</v>
      </c>
      <c r="BG104" s="241">
        <f>IF(N104="zákl. přenesená",J104,0)</f>
        <v>0</v>
      </c>
      <c r="BH104" s="241">
        <f>IF(N104="sníž. přenesená",J104,0)</f>
        <v>0</v>
      </c>
      <c r="BI104" s="241">
        <f>IF(N104="nulová",J104,0)</f>
        <v>0</v>
      </c>
      <c r="BJ104" s="17" t="s">
        <v>242</v>
      </c>
      <c r="BK104" s="241">
        <f>ROUND(I104*H104,2)</f>
        <v>0</v>
      </c>
      <c r="BL104" s="17" t="s">
        <v>242</v>
      </c>
      <c r="BM104" s="240" t="s">
        <v>1171</v>
      </c>
    </row>
    <row r="105" s="2" customFormat="1">
      <c r="A105" s="39"/>
      <c r="B105" s="40"/>
      <c r="C105" s="41"/>
      <c r="D105" s="242" t="s">
        <v>244</v>
      </c>
      <c r="E105" s="41"/>
      <c r="F105" s="243" t="s">
        <v>1020</v>
      </c>
      <c r="G105" s="41"/>
      <c r="H105" s="41"/>
      <c r="I105" s="149"/>
      <c r="J105" s="41"/>
      <c r="K105" s="41"/>
      <c r="L105" s="45"/>
      <c r="M105" s="244"/>
      <c r="N105" s="245"/>
      <c r="O105" s="86"/>
      <c r="P105" s="86"/>
      <c r="Q105" s="86"/>
      <c r="R105" s="86"/>
      <c r="S105" s="86"/>
      <c r="T105" s="87"/>
      <c r="U105" s="39"/>
      <c r="V105" s="39"/>
      <c r="W105" s="39"/>
      <c r="X105" s="39"/>
      <c r="Y105" s="39"/>
      <c r="Z105" s="39"/>
      <c r="AA105" s="39"/>
      <c r="AB105" s="39"/>
      <c r="AC105" s="39"/>
      <c r="AD105" s="39"/>
      <c r="AE105" s="39"/>
      <c r="AT105" s="17" t="s">
        <v>244</v>
      </c>
      <c r="AU105" s="17" t="s">
        <v>80</v>
      </c>
    </row>
    <row r="106" s="2" customFormat="1">
      <c r="A106" s="39"/>
      <c r="B106" s="40"/>
      <c r="C106" s="41"/>
      <c r="D106" s="242" t="s">
        <v>294</v>
      </c>
      <c r="E106" s="41"/>
      <c r="F106" s="246" t="s">
        <v>301</v>
      </c>
      <c r="G106" s="41"/>
      <c r="H106" s="41"/>
      <c r="I106" s="149"/>
      <c r="J106" s="41"/>
      <c r="K106" s="41"/>
      <c r="L106" s="45"/>
      <c r="M106" s="244"/>
      <c r="N106" s="245"/>
      <c r="O106" s="86"/>
      <c r="P106" s="86"/>
      <c r="Q106" s="86"/>
      <c r="R106" s="86"/>
      <c r="S106" s="86"/>
      <c r="T106" s="87"/>
      <c r="U106" s="39"/>
      <c r="V106" s="39"/>
      <c r="W106" s="39"/>
      <c r="X106" s="39"/>
      <c r="Y106" s="39"/>
      <c r="Z106" s="39"/>
      <c r="AA106" s="39"/>
      <c r="AB106" s="39"/>
      <c r="AC106" s="39"/>
      <c r="AD106" s="39"/>
      <c r="AE106" s="39"/>
      <c r="AT106" s="17" t="s">
        <v>294</v>
      </c>
      <c r="AU106" s="17" t="s">
        <v>80</v>
      </c>
    </row>
    <row r="107" s="13" customFormat="1">
      <c r="A107" s="13"/>
      <c r="B107" s="247"/>
      <c r="C107" s="248"/>
      <c r="D107" s="242" t="s">
        <v>248</v>
      </c>
      <c r="E107" s="249" t="s">
        <v>39</v>
      </c>
      <c r="F107" s="250" t="s">
        <v>1160</v>
      </c>
      <c r="G107" s="248"/>
      <c r="H107" s="251">
        <v>640</v>
      </c>
      <c r="I107" s="252"/>
      <c r="J107" s="248"/>
      <c r="K107" s="248"/>
      <c r="L107" s="253"/>
      <c r="M107" s="254"/>
      <c r="N107" s="255"/>
      <c r="O107" s="255"/>
      <c r="P107" s="255"/>
      <c r="Q107" s="255"/>
      <c r="R107" s="255"/>
      <c r="S107" s="255"/>
      <c r="T107" s="256"/>
      <c r="U107" s="13"/>
      <c r="V107" s="13"/>
      <c r="W107" s="13"/>
      <c r="X107" s="13"/>
      <c r="Y107" s="13"/>
      <c r="Z107" s="13"/>
      <c r="AA107" s="13"/>
      <c r="AB107" s="13"/>
      <c r="AC107" s="13"/>
      <c r="AD107" s="13"/>
      <c r="AE107" s="13"/>
      <c r="AT107" s="257" t="s">
        <v>248</v>
      </c>
      <c r="AU107" s="257" t="s">
        <v>80</v>
      </c>
      <c r="AV107" s="13" t="s">
        <v>89</v>
      </c>
      <c r="AW107" s="13" t="s">
        <v>41</v>
      </c>
      <c r="AX107" s="13" t="s">
        <v>80</v>
      </c>
      <c r="AY107" s="257" t="s">
        <v>235</v>
      </c>
    </row>
    <row r="108" s="14" customFormat="1">
      <c r="A108" s="14"/>
      <c r="B108" s="258"/>
      <c r="C108" s="259"/>
      <c r="D108" s="242" t="s">
        <v>248</v>
      </c>
      <c r="E108" s="260" t="s">
        <v>39</v>
      </c>
      <c r="F108" s="261" t="s">
        <v>250</v>
      </c>
      <c r="G108" s="259"/>
      <c r="H108" s="262">
        <v>640</v>
      </c>
      <c r="I108" s="263"/>
      <c r="J108" s="259"/>
      <c r="K108" s="259"/>
      <c r="L108" s="264"/>
      <c r="M108" s="265"/>
      <c r="N108" s="266"/>
      <c r="O108" s="266"/>
      <c r="P108" s="266"/>
      <c r="Q108" s="266"/>
      <c r="R108" s="266"/>
      <c r="S108" s="266"/>
      <c r="T108" s="267"/>
      <c r="U108" s="14"/>
      <c r="V108" s="14"/>
      <c r="W108" s="14"/>
      <c r="X108" s="14"/>
      <c r="Y108" s="14"/>
      <c r="Z108" s="14"/>
      <c r="AA108" s="14"/>
      <c r="AB108" s="14"/>
      <c r="AC108" s="14"/>
      <c r="AD108" s="14"/>
      <c r="AE108" s="14"/>
      <c r="AT108" s="268" t="s">
        <v>248</v>
      </c>
      <c r="AU108" s="268" t="s">
        <v>80</v>
      </c>
      <c r="AV108" s="14" t="s">
        <v>242</v>
      </c>
      <c r="AW108" s="14" t="s">
        <v>41</v>
      </c>
      <c r="AX108" s="14" t="s">
        <v>87</v>
      </c>
      <c r="AY108" s="268" t="s">
        <v>235</v>
      </c>
    </row>
    <row r="109" s="2" customFormat="1" ht="21.75" customHeight="1">
      <c r="A109" s="39"/>
      <c r="B109" s="40"/>
      <c r="C109" s="269" t="s">
        <v>236</v>
      </c>
      <c r="D109" s="269" t="s">
        <v>290</v>
      </c>
      <c r="E109" s="270" t="s">
        <v>1022</v>
      </c>
      <c r="F109" s="271" t="s">
        <v>1023</v>
      </c>
      <c r="G109" s="272" t="s">
        <v>191</v>
      </c>
      <c r="H109" s="273">
        <v>640</v>
      </c>
      <c r="I109" s="274"/>
      <c r="J109" s="275">
        <f>ROUND(I109*H109,2)</f>
        <v>0</v>
      </c>
      <c r="K109" s="271" t="s">
        <v>241</v>
      </c>
      <c r="L109" s="276"/>
      <c r="M109" s="277" t="s">
        <v>39</v>
      </c>
      <c r="N109" s="278" t="s">
        <v>53</v>
      </c>
      <c r="O109" s="86"/>
      <c r="P109" s="238">
        <f>O109*H109</f>
        <v>0</v>
      </c>
      <c r="Q109" s="238">
        <v>0</v>
      </c>
      <c r="R109" s="238">
        <f>Q109*H109</f>
        <v>0</v>
      </c>
      <c r="S109" s="238">
        <v>0</v>
      </c>
      <c r="T109" s="239">
        <f>S109*H109</f>
        <v>0</v>
      </c>
      <c r="U109" s="39"/>
      <c r="V109" s="39"/>
      <c r="W109" s="39"/>
      <c r="X109" s="39"/>
      <c r="Y109" s="39"/>
      <c r="Z109" s="39"/>
      <c r="AA109" s="39"/>
      <c r="AB109" s="39"/>
      <c r="AC109" s="39"/>
      <c r="AD109" s="39"/>
      <c r="AE109" s="39"/>
      <c r="AR109" s="240" t="s">
        <v>289</v>
      </c>
      <c r="AT109" s="240" t="s">
        <v>290</v>
      </c>
      <c r="AU109" s="240" t="s">
        <v>80</v>
      </c>
      <c r="AY109" s="17" t="s">
        <v>235</v>
      </c>
      <c r="BE109" s="241">
        <f>IF(N109="základní",J109,0)</f>
        <v>0</v>
      </c>
      <c r="BF109" s="241">
        <f>IF(N109="snížená",J109,0)</f>
        <v>0</v>
      </c>
      <c r="BG109" s="241">
        <f>IF(N109="zákl. přenesená",J109,0)</f>
        <v>0</v>
      </c>
      <c r="BH109" s="241">
        <f>IF(N109="sníž. přenesená",J109,0)</f>
        <v>0</v>
      </c>
      <c r="BI109" s="241">
        <f>IF(N109="nulová",J109,0)</f>
        <v>0</v>
      </c>
      <c r="BJ109" s="17" t="s">
        <v>242</v>
      </c>
      <c r="BK109" s="241">
        <f>ROUND(I109*H109,2)</f>
        <v>0</v>
      </c>
      <c r="BL109" s="17" t="s">
        <v>242</v>
      </c>
      <c r="BM109" s="240" t="s">
        <v>1172</v>
      </c>
    </row>
    <row r="110" s="2" customFormat="1">
      <c r="A110" s="39"/>
      <c r="B110" s="40"/>
      <c r="C110" s="41"/>
      <c r="D110" s="242" t="s">
        <v>244</v>
      </c>
      <c r="E110" s="41"/>
      <c r="F110" s="243" t="s">
        <v>1023</v>
      </c>
      <c r="G110" s="41"/>
      <c r="H110" s="41"/>
      <c r="I110" s="149"/>
      <c r="J110" s="41"/>
      <c r="K110" s="41"/>
      <c r="L110" s="45"/>
      <c r="M110" s="244"/>
      <c r="N110" s="245"/>
      <c r="O110" s="86"/>
      <c r="P110" s="86"/>
      <c r="Q110" s="86"/>
      <c r="R110" s="86"/>
      <c r="S110" s="86"/>
      <c r="T110" s="87"/>
      <c r="U110" s="39"/>
      <c r="V110" s="39"/>
      <c r="W110" s="39"/>
      <c r="X110" s="39"/>
      <c r="Y110" s="39"/>
      <c r="Z110" s="39"/>
      <c r="AA110" s="39"/>
      <c r="AB110" s="39"/>
      <c r="AC110" s="39"/>
      <c r="AD110" s="39"/>
      <c r="AE110" s="39"/>
      <c r="AT110" s="17" t="s">
        <v>244</v>
      </c>
      <c r="AU110" s="17" t="s">
        <v>80</v>
      </c>
    </row>
    <row r="111" s="2" customFormat="1">
      <c r="A111" s="39"/>
      <c r="B111" s="40"/>
      <c r="C111" s="41"/>
      <c r="D111" s="242" t="s">
        <v>294</v>
      </c>
      <c r="E111" s="41"/>
      <c r="F111" s="246" t="s">
        <v>301</v>
      </c>
      <c r="G111" s="41"/>
      <c r="H111" s="41"/>
      <c r="I111" s="149"/>
      <c r="J111" s="41"/>
      <c r="K111" s="41"/>
      <c r="L111" s="45"/>
      <c r="M111" s="244"/>
      <c r="N111" s="245"/>
      <c r="O111" s="86"/>
      <c r="P111" s="86"/>
      <c r="Q111" s="86"/>
      <c r="R111" s="86"/>
      <c r="S111" s="86"/>
      <c r="T111" s="87"/>
      <c r="U111" s="39"/>
      <c r="V111" s="39"/>
      <c r="W111" s="39"/>
      <c r="X111" s="39"/>
      <c r="Y111" s="39"/>
      <c r="Z111" s="39"/>
      <c r="AA111" s="39"/>
      <c r="AB111" s="39"/>
      <c r="AC111" s="39"/>
      <c r="AD111" s="39"/>
      <c r="AE111" s="39"/>
      <c r="AT111" s="17" t="s">
        <v>294</v>
      </c>
      <c r="AU111" s="17" t="s">
        <v>80</v>
      </c>
    </row>
    <row r="112" s="13" customFormat="1">
      <c r="A112" s="13"/>
      <c r="B112" s="247"/>
      <c r="C112" s="248"/>
      <c r="D112" s="242" t="s">
        <v>248</v>
      </c>
      <c r="E112" s="249" t="s">
        <v>39</v>
      </c>
      <c r="F112" s="250" t="s">
        <v>1160</v>
      </c>
      <c r="G112" s="248"/>
      <c r="H112" s="251">
        <v>640</v>
      </c>
      <c r="I112" s="252"/>
      <c r="J112" s="248"/>
      <c r="K112" s="248"/>
      <c r="L112" s="253"/>
      <c r="M112" s="254"/>
      <c r="N112" s="255"/>
      <c r="O112" s="255"/>
      <c r="P112" s="255"/>
      <c r="Q112" s="255"/>
      <c r="R112" s="255"/>
      <c r="S112" s="255"/>
      <c r="T112" s="256"/>
      <c r="U112" s="13"/>
      <c r="V112" s="13"/>
      <c r="W112" s="13"/>
      <c r="X112" s="13"/>
      <c r="Y112" s="13"/>
      <c r="Z112" s="13"/>
      <c r="AA112" s="13"/>
      <c r="AB112" s="13"/>
      <c r="AC112" s="13"/>
      <c r="AD112" s="13"/>
      <c r="AE112" s="13"/>
      <c r="AT112" s="257" t="s">
        <v>248</v>
      </c>
      <c r="AU112" s="257" t="s">
        <v>80</v>
      </c>
      <c r="AV112" s="13" t="s">
        <v>89</v>
      </c>
      <c r="AW112" s="13" t="s">
        <v>41</v>
      </c>
      <c r="AX112" s="13" t="s">
        <v>80</v>
      </c>
      <c r="AY112" s="257" t="s">
        <v>235</v>
      </c>
    </row>
    <row r="113" s="14" customFormat="1">
      <c r="A113" s="14"/>
      <c r="B113" s="258"/>
      <c r="C113" s="259"/>
      <c r="D113" s="242" t="s">
        <v>248</v>
      </c>
      <c r="E113" s="260" t="s">
        <v>39</v>
      </c>
      <c r="F113" s="261" t="s">
        <v>250</v>
      </c>
      <c r="G113" s="259"/>
      <c r="H113" s="262">
        <v>640</v>
      </c>
      <c r="I113" s="263"/>
      <c r="J113" s="259"/>
      <c r="K113" s="259"/>
      <c r="L113" s="264"/>
      <c r="M113" s="265"/>
      <c r="N113" s="266"/>
      <c r="O113" s="266"/>
      <c r="P113" s="266"/>
      <c r="Q113" s="266"/>
      <c r="R113" s="266"/>
      <c r="S113" s="266"/>
      <c r="T113" s="267"/>
      <c r="U113" s="14"/>
      <c r="V113" s="14"/>
      <c r="W113" s="14"/>
      <c r="X113" s="14"/>
      <c r="Y113" s="14"/>
      <c r="Z113" s="14"/>
      <c r="AA113" s="14"/>
      <c r="AB113" s="14"/>
      <c r="AC113" s="14"/>
      <c r="AD113" s="14"/>
      <c r="AE113" s="14"/>
      <c r="AT113" s="268" t="s">
        <v>248</v>
      </c>
      <c r="AU113" s="268" t="s">
        <v>80</v>
      </c>
      <c r="AV113" s="14" t="s">
        <v>242</v>
      </c>
      <c r="AW113" s="14" t="s">
        <v>41</v>
      </c>
      <c r="AX113" s="14" t="s">
        <v>87</v>
      </c>
      <c r="AY113" s="268" t="s">
        <v>235</v>
      </c>
    </row>
    <row r="114" s="2" customFormat="1" ht="21.75" customHeight="1">
      <c r="A114" s="39"/>
      <c r="B114" s="40"/>
      <c r="C114" s="269" t="s">
        <v>275</v>
      </c>
      <c r="D114" s="269" t="s">
        <v>290</v>
      </c>
      <c r="E114" s="270" t="s">
        <v>1025</v>
      </c>
      <c r="F114" s="271" t="s">
        <v>1026</v>
      </c>
      <c r="G114" s="272" t="s">
        <v>191</v>
      </c>
      <c r="H114" s="273">
        <v>1280</v>
      </c>
      <c r="I114" s="274"/>
      <c r="J114" s="275">
        <f>ROUND(I114*H114,2)</f>
        <v>0</v>
      </c>
      <c r="K114" s="271" t="s">
        <v>241</v>
      </c>
      <c r="L114" s="276"/>
      <c r="M114" s="277" t="s">
        <v>39</v>
      </c>
      <c r="N114" s="278" t="s">
        <v>53</v>
      </c>
      <c r="O114" s="86"/>
      <c r="P114" s="238">
        <f>O114*H114</f>
        <v>0</v>
      </c>
      <c r="Q114" s="238">
        <v>0.00040999999999999999</v>
      </c>
      <c r="R114" s="238">
        <f>Q114*H114</f>
        <v>0.52479999999999993</v>
      </c>
      <c r="S114" s="238">
        <v>0</v>
      </c>
      <c r="T114" s="239">
        <f>S114*H114</f>
        <v>0</v>
      </c>
      <c r="U114" s="39"/>
      <c r="V114" s="39"/>
      <c r="W114" s="39"/>
      <c r="X114" s="39"/>
      <c r="Y114" s="39"/>
      <c r="Z114" s="39"/>
      <c r="AA114" s="39"/>
      <c r="AB114" s="39"/>
      <c r="AC114" s="39"/>
      <c r="AD114" s="39"/>
      <c r="AE114" s="39"/>
      <c r="AR114" s="240" t="s">
        <v>289</v>
      </c>
      <c r="AT114" s="240" t="s">
        <v>290</v>
      </c>
      <c r="AU114" s="240" t="s">
        <v>80</v>
      </c>
      <c r="AY114" s="17" t="s">
        <v>235</v>
      </c>
      <c r="BE114" s="241">
        <f>IF(N114="základní",J114,0)</f>
        <v>0</v>
      </c>
      <c r="BF114" s="241">
        <f>IF(N114="snížená",J114,0)</f>
        <v>0</v>
      </c>
      <c r="BG114" s="241">
        <f>IF(N114="zákl. přenesená",J114,0)</f>
        <v>0</v>
      </c>
      <c r="BH114" s="241">
        <f>IF(N114="sníž. přenesená",J114,0)</f>
        <v>0</v>
      </c>
      <c r="BI114" s="241">
        <f>IF(N114="nulová",J114,0)</f>
        <v>0</v>
      </c>
      <c r="BJ114" s="17" t="s">
        <v>242</v>
      </c>
      <c r="BK114" s="241">
        <f>ROUND(I114*H114,2)</f>
        <v>0</v>
      </c>
      <c r="BL114" s="17" t="s">
        <v>242</v>
      </c>
      <c r="BM114" s="240" t="s">
        <v>1173</v>
      </c>
    </row>
    <row r="115" s="2" customFormat="1">
      <c r="A115" s="39"/>
      <c r="B115" s="40"/>
      <c r="C115" s="41"/>
      <c r="D115" s="242" t="s">
        <v>244</v>
      </c>
      <c r="E115" s="41"/>
      <c r="F115" s="243" t="s">
        <v>1026</v>
      </c>
      <c r="G115" s="41"/>
      <c r="H115" s="41"/>
      <c r="I115" s="149"/>
      <c r="J115" s="41"/>
      <c r="K115" s="41"/>
      <c r="L115" s="45"/>
      <c r="M115" s="244"/>
      <c r="N115" s="245"/>
      <c r="O115" s="86"/>
      <c r="P115" s="86"/>
      <c r="Q115" s="86"/>
      <c r="R115" s="86"/>
      <c r="S115" s="86"/>
      <c r="T115" s="87"/>
      <c r="U115" s="39"/>
      <c r="V115" s="39"/>
      <c r="W115" s="39"/>
      <c r="X115" s="39"/>
      <c r="Y115" s="39"/>
      <c r="Z115" s="39"/>
      <c r="AA115" s="39"/>
      <c r="AB115" s="39"/>
      <c r="AC115" s="39"/>
      <c r="AD115" s="39"/>
      <c r="AE115" s="39"/>
      <c r="AT115" s="17" t="s">
        <v>244</v>
      </c>
      <c r="AU115" s="17" t="s">
        <v>80</v>
      </c>
    </row>
    <row r="116" s="13" customFormat="1">
      <c r="A116" s="13"/>
      <c r="B116" s="247"/>
      <c r="C116" s="248"/>
      <c r="D116" s="242" t="s">
        <v>248</v>
      </c>
      <c r="E116" s="249" t="s">
        <v>39</v>
      </c>
      <c r="F116" s="250" t="s">
        <v>1174</v>
      </c>
      <c r="G116" s="248"/>
      <c r="H116" s="251">
        <v>1280</v>
      </c>
      <c r="I116" s="252"/>
      <c r="J116" s="248"/>
      <c r="K116" s="248"/>
      <c r="L116" s="253"/>
      <c r="M116" s="254"/>
      <c r="N116" s="255"/>
      <c r="O116" s="255"/>
      <c r="P116" s="255"/>
      <c r="Q116" s="255"/>
      <c r="R116" s="255"/>
      <c r="S116" s="255"/>
      <c r="T116" s="256"/>
      <c r="U116" s="13"/>
      <c r="V116" s="13"/>
      <c r="W116" s="13"/>
      <c r="X116" s="13"/>
      <c r="Y116" s="13"/>
      <c r="Z116" s="13"/>
      <c r="AA116" s="13"/>
      <c r="AB116" s="13"/>
      <c r="AC116" s="13"/>
      <c r="AD116" s="13"/>
      <c r="AE116" s="13"/>
      <c r="AT116" s="257" t="s">
        <v>248</v>
      </c>
      <c r="AU116" s="257" t="s">
        <v>80</v>
      </c>
      <c r="AV116" s="13" t="s">
        <v>89</v>
      </c>
      <c r="AW116" s="13" t="s">
        <v>41</v>
      </c>
      <c r="AX116" s="13" t="s">
        <v>87</v>
      </c>
      <c r="AY116" s="257" t="s">
        <v>235</v>
      </c>
    </row>
    <row r="117" s="2" customFormat="1" ht="21.75" customHeight="1">
      <c r="A117" s="39"/>
      <c r="B117" s="40"/>
      <c r="C117" s="269" t="s">
        <v>282</v>
      </c>
      <c r="D117" s="269" t="s">
        <v>290</v>
      </c>
      <c r="E117" s="270" t="s">
        <v>1029</v>
      </c>
      <c r="F117" s="271" t="s">
        <v>1030</v>
      </c>
      <c r="G117" s="272" t="s">
        <v>191</v>
      </c>
      <c r="H117" s="273">
        <v>1280</v>
      </c>
      <c r="I117" s="274"/>
      <c r="J117" s="275">
        <f>ROUND(I117*H117,2)</f>
        <v>0</v>
      </c>
      <c r="K117" s="271" t="s">
        <v>241</v>
      </c>
      <c r="L117" s="276"/>
      <c r="M117" s="277" t="s">
        <v>39</v>
      </c>
      <c r="N117" s="278" t="s">
        <v>53</v>
      </c>
      <c r="O117" s="86"/>
      <c r="P117" s="238">
        <f>O117*H117</f>
        <v>0</v>
      </c>
      <c r="Q117" s="238">
        <v>9.0000000000000006E-05</v>
      </c>
      <c r="R117" s="238">
        <f>Q117*H117</f>
        <v>0.11520000000000001</v>
      </c>
      <c r="S117" s="238">
        <v>0</v>
      </c>
      <c r="T117" s="239">
        <f>S117*H117</f>
        <v>0</v>
      </c>
      <c r="U117" s="39"/>
      <c r="V117" s="39"/>
      <c r="W117" s="39"/>
      <c r="X117" s="39"/>
      <c r="Y117" s="39"/>
      <c r="Z117" s="39"/>
      <c r="AA117" s="39"/>
      <c r="AB117" s="39"/>
      <c r="AC117" s="39"/>
      <c r="AD117" s="39"/>
      <c r="AE117" s="39"/>
      <c r="AR117" s="240" t="s">
        <v>289</v>
      </c>
      <c r="AT117" s="240" t="s">
        <v>290</v>
      </c>
      <c r="AU117" s="240" t="s">
        <v>80</v>
      </c>
      <c r="AY117" s="17" t="s">
        <v>235</v>
      </c>
      <c r="BE117" s="241">
        <f>IF(N117="základní",J117,0)</f>
        <v>0</v>
      </c>
      <c r="BF117" s="241">
        <f>IF(N117="snížená",J117,0)</f>
        <v>0</v>
      </c>
      <c r="BG117" s="241">
        <f>IF(N117="zákl. přenesená",J117,0)</f>
        <v>0</v>
      </c>
      <c r="BH117" s="241">
        <f>IF(N117="sníž. přenesená",J117,0)</f>
        <v>0</v>
      </c>
      <c r="BI117" s="241">
        <f>IF(N117="nulová",J117,0)</f>
        <v>0</v>
      </c>
      <c r="BJ117" s="17" t="s">
        <v>242</v>
      </c>
      <c r="BK117" s="241">
        <f>ROUND(I117*H117,2)</f>
        <v>0</v>
      </c>
      <c r="BL117" s="17" t="s">
        <v>242</v>
      </c>
      <c r="BM117" s="240" t="s">
        <v>1175</v>
      </c>
    </row>
    <row r="118" s="2" customFormat="1">
      <c r="A118" s="39"/>
      <c r="B118" s="40"/>
      <c r="C118" s="41"/>
      <c r="D118" s="242" t="s">
        <v>244</v>
      </c>
      <c r="E118" s="41"/>
      <c r="F118" s="243" t="s">
        <v>1030</v>
      </c>
      <c r="G118" s="41"/>
      <c r="H118" s="41"/>
      <c r="I118" s="149"/>
      <c r="J118" s="41"/>
      <c r="K118" s="41"/>
      <c r="L118" s="45"/>
      <c r="M118" s="244"/>
      <c r="N118" s="245"/>
      <c r="O118" s="86"/>
      <c r="P118" s="86"/>
      <c r="Q118" s="86"/>
      <c r="R118" s="86"/>
      <c r="S118" s="86"/>
      <c r="T118" s="87"/>
      <c r="U118" s="39"/>
      <c r="V118" s="39"/>
      <c r="W118" s="39"/>
      <c r="X118" s="39"/>
      <c r="Y118" s="39"/>
      <c r="Z118" s="39"/>
      <c r="AA118" s="39"/>
      <c r="AB118" s="39"/>
      <c r="AC118" s="39"/>
      <c r="AD118" s="39"/>
      <c r="AE118" s="39"/>
      <c r="AT118" s="17" t="s">
        <v>244</v>
      </c>
      <c r="AU118" s="17" t="s">
        <v>80</v>
      </c>
    </row>
    <row r="119" s="13" customFormat="1">
      <c r="A119" s="13"/>
      <c r="B119" s="247"/>
      <c r="C119" s="248"/>
      <c r="D119" s="242" t="s">
        <v>248</v>
      </c>
      <c r="E119" s="249" t="s">
        <v>39</v>
      </c>
      <c r="F119" s="250" t="s">
        <v>1174</v>
      </c>
      <c r="G119" s="248"/>
      <c r="H119" s="251">
        <v>1280</v>
      </c>
      <c r="I119" s="252"/>
      <c r="J119" s="248"/>
      <c r="K119" s="248"/>
      <c r="L119" s="253"/>
      <c r="M119" s="254"/>
      <c r="N119" s="255"/>
      <c r="O119" s="255"/>
      <c r="P119" s="255"/>
      <c r="Q119" s="255"/>
      <c r="R119" s="255"/>
      <c r="S119" s="255"/>
      <c r="T119" s="256"/>
      <c r="U119" s="13"/>
      <c r="V119" s="13"/>
      <c r="W119" s="13"/>
      <c r="X119" s="13"/>
      <c r="Y119" s="13"/>
      <c r="Z119" s="13"/>
      <c r="AA119" s="13"/>
      <c r="AB119" s="13"/>
      <c r="AC119" s="13"/>
      <c r="AD119" s="13"/>
      <c r="AE119" s="13"/>
      <c r="AT119" s="257" t="s">
        <v>248</v>
      </c>
      <c r="AU119" s="257" t="s">
        <v>80</v>
      </c>
      <c r="AV119" s="13" t="s">
        <v>89</v>
      </c>
      <c r="AW119" s="13" t="s">
        <v>41</v>
      </c>
      <c r="AX119" s="13" t="s">
        <v>80</v>
      </c>
      <c r="AY119" s="257" t="s">
        <v>235</v>
      </c>
    </row>
    <row r="120" s="14" customFormat="1">
      <c r="A120" s="14"/>
      <c r="B120" s="258"/>
      <c r="C120" s="259"/>
      <c r="D120" s="242" t="s">
        <v>248</v>
      </c>
      <c r="E120" s="260" t="s">
        <v>39</v>
      </c>
      <c r="F120" s="261" t="s">
        <v>250</v>
      </c>
      <c r="G120" s="259"/>
      <c r="H120" s="262">
        <v>1280</v>
      </c>
      <c r="I120" s="263"/>
      <c r="J120" s="259"/>
      <c r="K120" s="259"/>
      <c r="L120" s="264"/>
      <c r="M120" s="265"/>
      <c r="N120" s="266"/>
      <c r="O120" s="266"/>
      <c r="P120" s="266"/>
      <c r="Q120" s="266"/>
      <c r="R120" s="266"/>
      <c r="S120" s="266"/>
      <c r="T120" s="267"/>
      <c r="U120" s="14"/>
      <c r="V120" s="14"/>
      <c r="W120" s="14"/>
      <c r="X120" s="14"/>
      <c r="Y120" s="14"/>
      <c r="Z120" s="14"/>
      <c r="AA120" s="14"/>
      <c r="AB120" s="14"/>
      <c r="AC120" s="14"/>
      <c r="AD120" s="14"/>
      <c r="AE120" s="14"/>
      <c r="AT120" s="268" t="s">
        <v>248</v>
      </c>
      <c r="AU120" s="268" t="s">
        <v>80</v>
      </c>
      <c r="AV120" s="14" t="s">
        <v>242</v>
      </c>
      <c r="AW120" s="14" t="s">
        <v>41</v>
      </c>
      <c r="AX120" s="14" t="s">
        <v>87</v>
      </c>
      <c r="AY120" s="268" t="s">
        <v>235</v>
      </c>
    </row>
    <row r="121" s="2" customFormat="1" ht="21.75" customHeight="1">
      <c r="A121" s="39"/>
      <c r="B121" s="40"/>
      <c r="C121" s="269" t="s">
        <v>289</v>
      </c>
      <c r="D121" s="269" t="s">
        <v>290</v>
      </c>
      <c r="E121" s="270" t="s">
        <v>1032</v>
      </c>
      <c r="F121" s="271" t="s">
        <v>1033</v>
      </c>
      <c r="G121" s="272" t="s">
        <v>191</v>
      </c>
      <c r="H121" s="273">
        <v>1280</v>
      </c>
      <c r="I121" s="274"/>
      <c r="J121" s="275">
        <f>ROUND(I121*H121,2)</f>
        <v>0</v>
      </c>
      <c r="K121" s="271" t="s">
        <v>241</v>
      </c>
      <c r="L121" s="276"/>
      <c r="M121" s="277" t="s">
        <v>39</v>
      </c>
      <c r="N121" s="278" t="s">
        <v>53</v>
      </c>
      <c r="O121" s="86"/>
      <c r="P121" s="238">
        <f>O121*H121</f>
        <v>0</v>
      </c>
      <c r="Q121" s="238">
        <v>5.0000000000000002E-05</v>
      </c>
      <c r="R121" s="238">
        <f>Q121*H121</f>
        <v>0.064000000000000001</v>
      </c>
      <c r="S121" s="238">
        <v>0</v>
      </c>
      <c r="T121" s="239">
        <f>S121*H121</f>
        <v>0</v>
      </c>
      <c r="U121" s="39"/>
      <c r="V121" s="39"/>
      <c r="W121" s="39"/>
      <c r="X121" s="39"/>
      <c r="Y121" s="39"/>
      <c r="Z121" s="39"/>
      <c r="AA121" s="39"/>
      <c r="AB121" s="39"/>
      <c r="AC121" s="39"/>
      <c r="AD121" s="39"/>
      <c r="AE121" s="39"/>
      <c r="AR121" s="240" t="s">
        <v>289</v>
      </c>
      <c r="AT121" s="240" t="s">
        <v>290</v>
      </c>
      <c r="AU121" s="240" t="s">
        <v>80</v>
      </c>
      <c r="AY121" s="17" t="s">
        <v>235</v>
      </c>
      <c r="BE121" s="241">
        <f>IF(N121="základní",J121,0)</f>
        <v>0</v>
      </c>
      <c r="BF121" s="241">
        <f>IF(N121="snížená",J121,0)</f>
        <v>0</v>
      </c>
      <c r="BG121" s="241">
        <f>IF(N121="zákl. přenesená",J121,0)</f>
        <v>0</v>
      </c>
      <c r="BH121" s="241">
        <f>IF(N121="sníž. přenesená",J121,0)</f>
        <v>0</v>
      </c>
      <c r="BI121" s="241">
        <f>IF(N121="nulová",J121,0)</f>
        <v>0</v>
      </c>
      <c r="BJ121" s="17" t="s">
        <v>242</v>
      </c>
      <c r="BK121" s="241">
        <f>ROUND(I121*H121,2)</f>
        <v>0</v>
      </c>
      <c r="BL121" s="17" t="s">
        <v>242</v>
      </c>
      <c r="BM121" s="240" t="s">
        <v>1176</v>
      </c>
    </row>
    <row r="122" s="2" customFormat="1">
      <c r="A122" s="39"/>
      <c r="B122" s="40"/>
      <c r="C122" s="41"/>
      <c r="D122" s="242" t="s">
        <v>244</v>
      </c>
      <c r="E122" s="41"/>
      <c r="F122" s="243" t="s">
        <v>1033</v>
      </c>
      <c r="G122" s="41"/>
      <c r="H122" s="41"/>
      <c r="I122" s="149"/>
      <c r="J122" s="41"/>
      <c r="K122" s="41"/>
      <c r="L122" s="45"/>
      <c r="M122" s="244"/>
      <c r="N122" s="245"/>
      <c r="O122" s="86"/>
      <c r="P122" s="86"/>
      <c r="Q122" s="86"/>
      <c r="R122" s="86"/>
      <c r="S122" s="86"/>
      <c r="T122" s="87"/>
      <c r="U122" s="39"/>
      <c r="V122" s="39"/>
      <c r="W122" s="39"/>
      <c r="X122" s="39"/>
      <c r="Y122" s="39"/>
      <c r="Z122" s="39"/>
      <c r="AA122" s="39"/>
      <c r="AB122" s="39"/>
      <c r="AC122" s="39"/>
      <c r="AD122" s="39"/>
      <c r="AE122" s="39"/>
      <c r="AT122" s="17" t="s">
        <v>244</v>
      </c>
      <c r="AU122" s="17" t="s">
        <v>80</v>
      </c>
    </row>
    <row r="123" s="13" customFormat="1">
      <c r="A123" s="13"/>
      <c r="B123" s="247"/>
      <c r="C123" s="248"/>
      <c r="D123" s="242" t="s">
        <v>248</v>
      </c>
      <c r="E123" s="249" t="s">
        <v>39</v>
      </c>
      <c r="F123" s="250" t="s">
        <v>1174</v>
      </c>
      <c r="G123" s="248"/>
      <c r="H123" s="251">
        <v>1280</v>
      </c>
      <c r="I123" s="252"/>
      <c r="J123" s="248"/>
      <c r="K123" s="248"/>
      <c r="L123" s="253"/>
      <c r="M123" s="254"/>
      <c r="N123" s="255"/>
      <c r="O123" s="255"/>
      <c r="P123" s="255"/>
      <c r="Q123" s="255"/>
      <c r="R123" s="255"/>
      <c r="S123" s="255"/>
      <c r="T123" s="256"/>
      <c r="U123" s="13"/>
      <c r="V123" s="13"/>
      <c r="W123" s="13"/>
      <c r="X123" s="13"/>
      <c r="Y123" s="13"/>
      <c r="Z123" s="13"/>
      <c r="AA123" s="13"/>
      <c r="AB123" s="13"/>
      <c r="AC123" s="13"/>
      <c r="AD123" s="13"/>
      <c r="AE123" s="13"/>
      <c r="AT123" s="257" t="s">
        <v>248</v>
      </c>
      <c r="AU123" s="257" t="s">
        <v>80</v>
      </c>
      <c r="AV123" s="13" t="s">
        <v>89</v>
      </c>
      <c r="AW123" s="13" t="s">
        <v>41</v>
      </c>
      <c r="AX123" s="13" t="s">
        <v>80</v>
      </c>
      <c r="AY123" s="257" t="s">
        <v>235</v>
      </c>
    </row>
    <row r="124" s="14" customFormat="1">
      <c r="A124" s="14"/>
      <c r="B124" s="258"/>
      <c r="C124" s="259"/>
      <c r="D124" s="242" t="s">
        <v>248</v>
      </c>
      <c r="E124" s="260" t="s">
        <v>39</v>
      </c>
      <c r="F124" s="261" t="s">
        <v>250</v>
      </c>
      <c r="G124" s="259"/>
      <c r="H124" s="262">
        <v>1280</v>
      </c>
      <c r="I124" s="263"/>
      <c r="J124" s="259"/>
      <c r="K124" s="259"/>
      <c r="L124" s="264"/>
      <c r="M124" s="265"/>
      <c r="N124" s="266"/>
      <c r="O124" s="266"/>
      <c r="P124" s="266"/>
      <c r="Q124" s="266"/>
      <c r="R124" s="266"/>
      <c r="S124" s="266"/>
      <c r="T124" s="267"/>
      <c r="U124" s="14"/>
      <c r="V124" s="14"/>
      <c r="W124" s="14"/>
      <c r="X124" s="14"/>
      <c r="Y124" s="14"/>
      <c r="Z124" s="14"/>
      <c r="AA124" s="14"/>
      <c r="AB124" s="14"/>
      <c r="AC124" s="14"/>
      <c r="AD124" s="14"/>
      <c r="AE124" s="14"/>
      <c r="AT124" s="268" t="s">
        <v>248</v>
      </c>
      <c r="AU124" s="268" t="s">
        <v>80</v>
      </c>
      <c r="AV124" s="14" t="s">
        <v>242</v>
      </c>
      <c r="AW124" s="14" t="s">
        <v>41</v>
      </c>
      <c r="AX124" s="14" t="s">
        <v>87</v>
      </c>
      <c r="AY124" s="268" t="s">
        <v>235</v>
      </c>
    </row>
    <row r="125" s="2" customFormat="1" ht="21.75" customHeight="1">
      <c r="A125" s="39"/>
      <c r="B125" s="40"/>
      <c r="C125" s="269" t="s">
        <v>297</v>
      </c>
      <c r="D125" s="269" t="s">
        <v>290</v>
      </c>
      <c r="E125" s="270" t="s">
        <v>1035</v>
      </c>
      <c r="F125" s="271" t="s">
        <v>1036</v>
      </c>
      <c r="G125" s="272" t="s">
        <v>191</v>
      </c>
      <c r="H125" s="273">
        <v>1280</v>
      </c>
      <c r="I125" s="274"/>
      <c r="J125" s="275">
        <f>ROUND(I125*H125,2)</f>
        <v>0</v>
      </c>
      <c r="K125" s="271" t="s">
        <v>241</v>
      </c>
      <c r="L125" s="276"/>
      <c r="M125" s="277" t="s">
        <v>39</v>
      </c>
      <c r="N125" s="278" t="s">
        <v>53</v>
      </c>
      <c r="O125" s="86"/>
      <c r="P125" s="238">
        <f>O125*H125</f>
        <v>0</v>
      </c>
      <c r="Q125" s="238">
        <v>0.00014999999999999999</v>
      </c>
      <c r="R125" s="238">
        <f>Q125*H125</f>
        <v>0.19199999999999998</v>
      </c>
      <c r="S125" s="238">
        <v>0</v>
      </c>
      <c r="T125" s="239">
        <f>S125*H125</f>
        <v>0</v>
      </c>
      <c r="U125" s="39"/>
      <c r="V125" s="39"/>
      <c r="W125" s="39"/>
      <c r="X125" s="39"/>
      <c r="Y125" s="39"/>
      <c r="Z125" s="39"/>
      <c r="AA125" s="39"/>
      <c r="AB125" s="39"/>
      <c r="AC125" s="39"/>
      <c r="AD125" s="39"/>
      <c r="AE125" s="39"/>
      <c r="AR125" s="240" t="s">
        <v>289</v>
      </c>
      <c r="AT125" s="240" t="s">
        <v>290</v>
      </c>
      <c r="AU125" s="240" t="s">
        <v>80</v>
      </c>
      <c r="AY125" s="17" t="s">
        <v>235</v>
      </c>
      <c r="BE125" s="241">
        <f>IF(N125="základní",J125,0)</f>
        <v>0</v>
      </c>
      <c r="BF125" s="241">
        <f>IF(N125="snížená",J125,0)</f>
        <v>0</v>
      </c>
      <c r="BG125" s="241">
        <f>IF(N125="zákl. přenesená",J125,0)</f>
        <v>0</v>
      </c>
      <c r="BH125" s="241">
        <f>IF(N125="sníž. přenesená",J125,0)</f>
        <v>0</v>
      </c>
      <c r="BI125" s="241">
        <f>IF(N125="nulová",J125,0)</f>
        <v>0</v>
      </c>
      <c r="BJ125" s="17" t="s">
        <v>242</v>
      </c>
      <c r="BK125" s="241">
        <f>ROUND(I125*H125,2)</f>
        <v>0</v>
      </c>
      <c r="BL125" s="17" t="s">
        <v>242</v>
      </c>
      <c r="BM125" s="240" t="s">
        <v>1177</v>
      </c>
    </row>
    <row r="126" s="2" customFormat="1">
      <c r="A126" s="39"/>
      <c r="B126" s="40"/>
      <c r="C126" s="41"/>
      <c r="D126" s="242" t="s">
        <v>244</v>
      </c>
      <c r="E126" s="41"/>
      <c r="F126" s="243" t="s">
        <v>1036</v>
      </c>
      <c r="G126" s="41"/>
      <c r="H126" s="41"/>
      <c r="I126" s="149"/>
      <c r="J126" s="41"/>
      <c r="K126" s="41"/>
      <c r="L126" s="45"/>
      <c r="M126" s="244"/>
      <c r="N126" s="245"/>
      <c r="O126" s="86"/>
      <c r="P126" s="86"/>
      <c r="Q126" s="86"/>
      <c r="R126" s="86"/>
      <c r="S126" s="86"/>
      <c r="T126" s="87"/>
      <c r="U126" s="39"/>
      <c r="V126" s="39"/>
      <c r="W126" s="39"/>
      <c r="X126" s="39"/>
      <c r="Y126" s="39"/>
      <c r="Z126" s="39"/>
      <c r="AA126" s="39"/>
      <c r="AB126" s="39"/>
      <c r="AC126" s="39"/>
      <c r="AD126" s="39"/>
      <c r="AE126" s="39"/>
      <c r="AT126" s="17" t="s">
        <v>244</v>
      </c>
      <c r="AU126" s="17" t="s">
        <v>80</v>
      </c>
    </row>
    <row r="127" s="13" customFormat="1">
      <c r="A127" s="13"/>
      <c r="B127" s="247"/>
      <c r="C127" s="248"/>
      <c r="D127" s="242" t="s">
        <v>248</v>
      </c>
      <c r="E127" s="249" t="s">
        <v>39</v>
      </c>
      <c r="F127" s="250" t="s">
        <v>1174</v>
      </c>
      <c r="G127" s="248"/>
      <c r="H127" s="251">
        <v>1280</v>
      </c>
      <c r="I127" s="252"/>
      <c r="J127" s="248"/>
      <c r="K127" s="248"/>
      <c r="L127" s="253"/>
      <c r="M127" s="254"/>
      <c r="N127" s="255"/>
      <c r="O127" s="255"/>
      <c r="P127" s="255"/>
      <c r="Q127" s="255"/>
      <c r="R127" s="255"/>
      <c r="S127" s="255"/>
      <c r="T127" s="256"/>
      <c r="U127" s="13"/>
      <c r="V127" s="13"/>
      <c r="W127" s="13"/>
      <c r="X127" s="13"/>
      <c r="Y127" s="13"/>
      <c r="Z127" s="13"/>
      <c r="AA127" s="13"/>
      <c r="AB127" s="13"/>
      <c r="AC127" s="13"/>
      <c r="AD127" s="13"/>
      <c r="AE127" s="13"/>
      <c r="AT127" s="257" t="s">
        <v>248</v>
      </c>
      <c r="AU127" s="257" t="s">
        <v>80</v>
      </c>
      <c r="AV127" s="13" t="s">
        <v>89</v>
      </c>
      <c r="AW127" s="13" t="s">
        <v>41</v>
      </c>
      <c r="AX127" s="13" t="s">
        <v>80</v>
      </c>
      <c r="AY127" s="257" t="s">
        <v>235</v>
      </c>
    </row>
    <row r="128" s="14" customFormat="1">
      <c r="A128" s="14"/>
      <c r="B128" s="258"/>
      <c r="C128" s="259"/>
      <c r="D128" s="242" t="s">
        <v>248</v>
      </c>
      <c r="E128" s="260" t="s">
        <v>39</v>
      </c>
      <c r="F128" s="261" t="s">
        <v>250</v>
      </c>
      <c r="G128" s="259"/>
      <c r="H128" s="262">
        <v>1280</v>
      </c>
      <c r="I128" s="263"/>
      <c r="J128" s="259"/>
      <c r="K128" s="259"/>
      <c r="L128" s="264"/>
      <c r="M128" s="265"/>
      <c r="N128" s="266"/>
      <c r="O128" s="266"/>
      <c r="P128" s="266"/>
      <c r="Q128" s="266"/>
      <c r="R128" s="266"/>
      <c r="S128" s="266"/>
      <c r="T128" s="267"/>
      <c r="U128" s="14"/>
      <c r="V128" s="14"/>
      <c r="W128" s="14"/>
      <c r="X128" s="14"/>
      <c r="Y128" s="14"/>
      <c r="Z128" s="14"/>
      <c r="AA128" s="14"/>
      <c r="AB128" s="14"/>
      <c r="AC128" s="14"/>
      <c r="AD128" s="14"/>
      <c r="AE128" s="14"/>
      <c r="AT128" s="268" t="s">
        <v>248</v>
      </c>
      <c r="AU128" s="268" t="s">
        <v>80</v>
      </c>
      <c r="AV128" s="14" t="s">
        <v>242</v>
      </c>
      <c r="AW128" s="14" t="s">
        <v>41</v>
      </c>
      <c r="AX128" s="14" t="s">
        <v>87</v>
      </c>
      <c r="AY128" s="268" t="s">
        <v>235</v>
      </c>
    </row>
    <row r="129" s="2" customFormat="1" ht="21.75" customHeight="1">
      <c r="A129" s="39"/>
      <c r="B129" s="40"/>
      <c r="C129" s="229" t="s">
        <v>302</v>
      </c>
      <c r="D129" s="229" t="s">
        <v>238</v>
      </c>
      <c r="E129" s="230" t="s">
        <v>324</v>
      </c>
      <c r="F129" s="231" t="s">
        <v>325</v>
      </c>
      <c r="G129" s="232" t="s">
        <v>191</v>
      </c>
      <c r="H129" s="233">
        <v>32</v>
      </c>
      <c r="I129" s="234"/>
      <c r="J129" s="235">
        <f>ROUND(I129*H129,2)</f>
        <v>0</v>
      </c>
      <c r="K129" s="231" t="s">
        <v>241</v>
      </c>
      <c r="L129" s="45"/>
      <c r="M129" s="236" t="s">
        <v>39</v>
      </c>
      <c r="N129" s="237" t="s">
        <v>53</v>
      </c>
      <c r="O129" s="86"/>
      <c r="P129" s="238">
        <f>O129*H129</f>
        <v>0</v>
      </c>
      <c r="Q129" s="238">
        <v>0</v>
      </c>
      <c r="R129" s="238">
        <f>Q129*H129</f>
        <v>0</v>
      </c>
      <c r="S129" s="238">
        <v>0</v>
      </c>
      <c r="T129" s="239">
        <f>S129*H129</f>
        <v>0</v>
      </c>
      <c r="U129" s="39"/>
      <c r="V129" s="39"/>
      <c r="W129" s="39"/>
      <c r="X129" s="39"/>
      <c r="Y129" s="39"/>
      <c r="Z129" s="39"/>
      <c r="AA129" s="39"/>
      <c r="AB129" s="39"/>
      <c r="AC129" s="39"/>
      <c r="AD129" s="39"/>
      <c r="AE129" s="39"/>
      <c r="AR129" s="240" t="s">
        <v>242</v>
      </c>
      <c r="AT129" s="240" t="s">
        <v>238</v>
      </c>
      <c r="AU129" s="240" t="s">
        <v>80</v>
      </c>
      <c r="AY129" s="17" t="s">
        <v>235</v>
      </c>
      <c r="BE129" s="241">
        <f>IF(N129="základní",J129,0)</f>
        <v>0</v>
      </c>
      <c r="BF129" s="241">
        <f>IF(N129="snížená",J129,0)</f>
        <v>0</v>
      </c>
      <c r="BG129" s="241">
        <f>IF(N129="zákl. přenesená",J129,0)</f>
        <v>0</v>
      </c>
      <c r="BH129" s="241">
        <f>IF(N129="sníž. přenesená",J129,0)</f>
        <v>0</v>
      </c>
      <c r="BI129" s="241">
        <f>IF(N129="nulová",J129,0)</f>
        <v>0</v>
      </c>
      <c r="BJ129" s="17" t="s">
        <v>242</v>
      </c>
      <c r="BK129" s="241">
        <f>ROUND(I129*H129,2)</f>
        <v>0</v>
      </c>
      <c r="BL129" s="17" t="s">
        <v>242</v>
      </c>
      <c r="BM129" s="240" t="s">
        <v>1178</v>
      </c>
    </row>
    <row r="130" s="2" customFormat="1">
      <c r="A130" s="39"/>
      <c r="B130" s="40"/>
      <c r="C130" s="41"/>
      <c r="D130" s="242" t="s">
        <v>244</v>
      </c>
      <c r="E130" s="41"/>
      <c r="F130" s="243" t="s">
        <v>327</v>
      </c>
      <c r="G130" s="41"/>
      <c r="H130" s="41"/>
      <c r="I130" s="149"/>
      <c r="J130" s="41"/>
      <c r="K130" s="41"/>
      <c r="L130" s="45"/>
      <c r="M130" s="244"/>
      <c r="N130" s="245"/>
      <c r="O130" s="86"/>
      <c r="P130" s="86"/>
      <c r="Q130" s="86"/>
      <c r="R130" s="86"/>
      <c r="S130" s="86"/>
      <c r="T130" s="87"/>
      <c r="U130" s="39"/>
      <c r="V130" s="39"/>
      <c r="W130" s="39"/>
      <c r="X130" s="39"/>
      <c r="Y130" s="39"/>
      <c r="Z130" s="39"/>
      <c r="AA130" s="39"/>
      <c r="AB130" s="39"/>
      <c r="AC130" s="39"/>
      <c r="AD130" s="39"/>
      <c r="AE130" s="39"/>
      <c r="AT130" s="17" t="s">
        <v>244</v>
      </c>
      <c r="AU130" s="17" t="s">
        <v>80</v>
      </c>
    </row>
    <row r="131" s="2" customFormat="1">
      <c r="A131" s="39"/>
      <c r="B131" s="40"/>
      <c r="C131" s="41"/>
      <c r="D131" s="242" t="s">
        <v>246</v>
      </c>
      <c r="E131" s="41"/>
      <c r="F131" s="246" t="s">
        <v>328</v>
      </c>
      <c r="G131" s="41"/>
      <c r="H131" s="41"/>
      <c r="I131" s="149"/>
      <c r="J131" s="41"/>
      <c r="K131" s="41"/>
      <c r="L131" s="45"/>
      <c r="M131" s="244"/>
      <c r="N131" s="245"/>
      <c r="O131" s="86"/>
      <c r="P131" s="86"/>
      <c r="Q131" s="86"/>
      <c r="R131" s="86"/>
      <c r="S131" s="86"/>
      <c r="T131" s="87"/>
      <c r="U131" s="39"/>
      <c r="V131" s="39"/>
      <c r="W131" s="39"/>
      <c r="X131" s="39"/>
      <c r="Y131" s="39"/>
      <c r="Z131" s="39"/>
      <c r="AA131" s="39"/>
      <c r="AB131" s="39"/>
      <c r="AC131" s="39"/>
      <c r="AD131" s="39"/>
      <c r="AE131" s="39"/>
      <c r="AT131" s="17" t="s">
        <v>246</v>
      </c>
      <c r="AU131" s="17" t="s">
        <v>80</v>
      </c>
    </row>
    <row r="132" s="13" customFormat="1">
      <c r="A132" s="13"/>
      <c r="B132" s="247"/>
      <c r="C132" s="248"/>
      <c r="D132" s="242" t="s">
        <v>248</v>
      </c>
      <c r="E132" s="249" t="s">
        <v>39</v>
      </c>
      <c r="F132" s="250" t="s">
        <v>1179</v>
      </c>
      <c r="G132" s="248"/>
      <c r="H132" s="251">
        <v>32</v>
      </c>
      <c r="I132" s="252"/>
      <c r="J132" s="248"/>
      <c r="K132" s="248"/>
      <c r="L132" s="253"/>
      <c r="M132" s="254"/>
      <c r="N132" s="255"/>
      <c r="O132" s="255"/>
      <c r="P132" s="255"/>
      <c r="Q132" s="255"/>
      <c r="R132" s="255"/>
      <c r="S132" s="255"/>
      <c r="T132" s="256"/>
      <c r="U132" s="13"/>
      <c r="V132" s="13"/>
      <c r="W132" s="13"/>
      <c r="X132" s="13"/>
      <c r="Y132" s="13"/>
      <c r="Z132" s="13"/>
      <c r="AA132" s="13"/>
      <c r="AB132" s="13"/>
      <c r="AC132" s="13"/>
      <c r="AD132" s="13"/>
      <c r="AE132" s="13"/>
      <c r="AT132" s="257" t="s">
        <v>248</v>
      </c>
      <c r="AU132" s="257" t="s">
        <v>80</v>
      </c>
      <c r="AV132" s="13" t="s">
        <v>89</v>
      </c>
      <c r="AW132" s="13" t="s">
        <v>41</v>
      </c>
      <c r="AX132" s="13" t="s">
        <v>80</v>
      </c>
      <c r="AY132" s="257" t="s">
        <v>235</v>
      </c>
    </row>
    <row r="133" s="14" customFormat="1">
      <c r="A133" s="14"/>
      <c r="B133" s="258"/>
      <c r="C133" s="259"/>
      <c r="D133" s="242" t="s">
        <v>248</v>
      </c>
      <c r="E133" s="260" t="s">
        <v>39</v>
      </c>
      <c r="F133" s="261" t="s">
        <v>250</v>
      </c>
      <c r="G133" s="259"/>
      <c r="H133" s="262">
        <v>32</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248</v>
      </c>
      <c r="AU133" s="268" t="s">
        <v>80</v>
      </c>
      <c r="AV133" s="14" t="s">
        <v>242</v>
      </c>
      <c r="AW133" s="14" t="s">
        <v>41</v>
      </c>
      <c r="AX133" s="14" t="s">
        <v>87</v>
      </c>
      <c r="AY133" s="268" t="s">
        <v>235</v>
      </c>
    </row>
    <row r="134" s="2" customFormat="1" ht="21.75" customHeight="1">
      <c r="A134" s="39"/>
      <c r="B134" s="40"/>
      <c r="C134" s="229" t="s">
        <v>307</v>
      </c>
      <c r="D134" s="229" t="s">
        <v>238</v>
      </c>
      <c r="E134" s="230" t="s">
        <v>506</v>
      </c>
      <c r="F134" s="231" t="s">
        <v>507</v>
      </c>
      <c r="G134" s="232" t="s">
        <v>197</v>
      </c>
      <c r="H134" s="233">
        <v>190</v>
      </c>
      <c r="I134" s="234"/>
      <c r="J134" s="235">
        <f>ROUND(I134*H134,2)</f>
        <v>0</v>
      </c>
      <c r="K134" s="231" t="s">
        <v>241</v>
      </c>
      <c r="L134" s="45"/>
      <c r="M134" s="236" t="s">
        <v>39</v>
      </c>
      <c r="N134" s="237" t="s">
        <v>53</v>
      </c>
      <c r="O134" s="86"/>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242</v>
      </c>
      <c r="AT134" s="240" t="s">
        <v>238</v>
      </c>
      <c r="AU134" s="240" t="s">
        <v>80</v>
      </c>
      <c r="AY134" s="17" t="s">
        <v>235</v>
      </c>
      <c r="BE134" s="241">
        <f>IF(N134="základní",J134,0)</f>
        <v>0</v>
      </c>
      <c r="BF134" s="241">
        <f>IF(N134="snížená",J134,0)</f>
        <v>0</v>
      </c>
      <c r="BG134" s="241">
        <f>IF(N134="zákl. přenesená",J134,0)</f>
        <v>0</v>
      </c>
      <c r="BH134" s="241">
        <f>IF(N134="sníž. přenesená",J134,0)</f>
        <v>0</v>
      </c>
      <c r="BI134" s="241">
        <f>IF(N134="nulová",J134,0)</f>
        <v>0</v>
      </c>
      <c r="BJ134" s="17" t="s">
        <v>242</v>
      </c>
      <c r="BK134" s="241">
        <f>ROUND(I134*H134,2)</f>
        <v>0</v>
      </c>
      <c r="BL134" s="17" t="s">
        <v>242</v>
      </c>
      <c r="BM134" s="240" t="s">
        <v>1180</v>
      </c>
    </row>
    <row r="135" s="2" customFormat="1">
      <c r="A135" s="39"/>
      <c r="B135" s="40"/>
      <c r="C135" s="41"/>
      <c r="D135" s="242" t="s">
        <v>244</v>
      </c>
      <c r="E135" s="41"/>
      <c r="F135" s="243" t="s">
        <v>509</v>
      </c>
      <c r="G135" s="41"/>
      <c r="H135" s="41"/>
      <c r="I135" s="149"/>
      <c r="J135" s="41"/>
      <c r="K135" s="41"/>
      <c r="L135" s="45"/>
      <c r="M135" s="244"/>
      <c r="N135" s="245"/>
      <c r="O135" s="86"/>
      <c r="P135" s="86"/>
      <c r="Q135" s="86"/>
      <c r="R135" s="86"/>
      <c r="S135" s="86"/>
      <c r="T135" s="87"/>
      <c r="U135" s="39"/>
      <c r="V135" s="39"/>
      <c r="W135" s="39"/>
      <c r="X135" s="39"/>
      <c r="Y135" s="39"/>
      <c r="Z135" s="39"/>
      <c r="AA135" s="39"/>
      <c r="AB135" s="39"/>
      <c r="AC135" s="39"/>
      <c r="AD135" s="39"/>
      <c r="AE135" s="39"/>
      <c r="AT135" s="17" t="s">
        <v>244</v>
      </c>
      <c r="AU135" s="17" t="s">
        <v>80</v>
      </c>
    </row>
    <row r="136" s="2" customFormat="1">
      <c r="A136" s="39"/>
      <c r="B136" s="40"/>
      <c r="C136" s="41"/>
      <c r="D136" s="242" t="s">
        <v>246</v>
      </c>
      <c r="E136" s="41"/>
      <c r="F136" s="246" t="s">
        <v>620</v>
      </c>
      <c r="G136" s="41"/>
      <c r="H136" s="41"/>
      <c r="I136" s="149"/>
      <c r="J136" s="41"/>
      <c r="K136" s="41"/>
      <c r="L136" s="45"/>
      <c r="M136" s="244"/>
      <c r="N136" s="245"/>
      <c r="O136" s="86"/>
      <c r="P136" s="86"/>
      <c r="Q136" s="86"/>
      <c r="R136" s="86"/>
      <c r="S136" s="86"/>
      <c r="T136" s="87"/>
      <c r="U136" s="39"/>
      <c r="V136" s="39"/>
      <c r="W136" s="39"/>
      <c r="X136" s="39"/>
      <c r="Y136" s="39"/>
      <c r="Z136" s="39"/>
      <c r="AA136" s="39"/>
      <c r="AB136" s="39"/>
      <c r="AC136" s="39"/>
      <c r="AD136" s="39"/>
      <c r="AE136" s="39"/>
      <c r="AT136" s="17" t="s">
        <v>246</v>
      </c>
      <c r="AU136" s="17" t="s">
        <v>80</v>
      </c>
    </row>
    <row r="137" s="13" customFormat="1">
      <c r="A137" s="13"/>
      <c r="B137" s="247"/>
      <c r="C137" s="248"/>
      <c r="D137" s="242" t="s">
        <v>248</v>
      </c>
      <c r="E137" s="249" t="s">
        <v>39</v>
      </c>
      <c r="F137" s="250" t="s">
        <v>1158</v>
      </c>
      <c r="G137" s="248"/>
      <c r="H137" s="251">
        <v>190</v>
      </c>
      <c r="I137" s="252"/>
      <c r="J137" s="248"/>
      <c r="K137" s="248"/>
      <c r="L137" s="253"/>
      <c r="M137" s="254"/>
      <c r="N137" s="255"/>
      <c r="O137" s="255"/>
      <c r="P137" s="255"/>
      <c r="Q137" s="255"/>
      <c r="R137" s="255"/>
      <c r="S137" s="255"/>
      <c r="T137" s="256"/>
      <c r="U137" s="13"/>
      <c r="V137" s="13"/>
      <c r="W137" s="13"/>
      <c r="X137" s="13"/>
      <c r="Y137" s="13"/>
      <c r="Z137" s="13"/>
      <c r="AA137" s="13"/>
      <c r="AB137" s="13"/>
      <c r="AC137" s="13"/>
      <c r="AD137" s="13"/>
      <c r="AE137" s="13"/>
      <c r="AT137" s="257" t="s">
        <v>248</v>
      </c>
      <c r="AU137" s="257" t="s">
        <v>80</v>
      </c>
      <c r="AV137" s="13" t="s">
        <v>89</v>
      </c>
      <c r="AW137" s="13" t="s">
        <v>41</v>
      </c>
      <c r="AX137" s="13" t="s">
        <v>80</v>
      </c>
      <c r="AY137" s="257" t="s">
        <v>235</v>
      </c>
    </row>
    <row r="138" s="14" customFormat="1">
      <c r="A138" s="14"/>
      <c r="B138" s="258"/>
      <c r="C138" s="259"/>
      <c r="D138" s="242" t="s">
        <v>248</v>
      </c>
      <c r="E138" s="260" t="s">
        <v>39</v>
      </c>
      <c r="F138" s="261" t="s">
        <v>250</v>
      </c>
      <c r="G138" s="259"/>
      <c r="H138" s="262">
        <v>190</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248</v>
      </c>
      <c r="AU138" s="268" t="s">
        <v>80</v>
      </c>
      <c r="AV138" s="14" t="s">
        <v>242</v>
      </c>
      <c r="AW138" s="14" t="s">
        <v>41</v>
      </c>
      <c r="AX138" s="14" t="s">
        <v>87</v>
      </c>
      <c r="AY138" s="268" t="s">
        <v>235</v>
      </c>
    </row>
    <row r="139" s="2" customFormat="1" ht="21.75" customHeight="1">
      <c r="A139" s="39"/>
      <c r="B139" s="40"/>
      <c r="C139" s="229" t="s">
        <v>313</v>
      </c>
      <c r="D139" s="229" t="s">
        <v>238</v>
      </c>
      <c r="E139" s="230" t="s">
        <v>511</v>
      </c>
      <c r="F139" s="231" t="s">
        <v>512</v>
      </c>
      <c r="G139" s="232" t="s">
        <v>367</v>
      </c>
      <c r="H139" s="233">
        <v>8</v>
      </c>
      <c r="I139" s="234"/>
      <c r="J139" s="235">
        <f>ROUND(I139*H139,2)</f>
        <v>0</v>
      </c>
      <c r="K139" s="231" t="s">
        <v>241</v>
      </c>
      <c r="L139" s="45"/>
      <c r="M139" s="236" t="s">
        <v>39</v>
      </c>
      <c r="N139" s="237" t="s">
        <v>53</v>
      </c>
      <c r="O139" s="86"/>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242</v>
      </c>
      <c r="AT139" s="240" t="s">
        <v>238</v>
      </c>
      <c r="AU139" s="240" t="s">
        <v>80</v>
      </c>
      <c r="AY139" s="17" t="s">
        <v>235</v>
      </c>
      <c r="BE139" s="241">
        <f>IF(N139="základní",J139,0)</f>
        <v>0</v>
      </c>
      <c r="BF139" s="241">
        <f>IF(N139="snížená",J139,0)</f>
        <v>0</v>
      </c>
      <c r="BG139" s="241">
        <f>IF(N139="zákl. přenesená",J139,0)</f>
        <v>0</v>
      </c>
      <c r="BH139" s="241">
        <f>IF(N139="sníž. přenesená",J139,0)</f>
        <v>0</v>
      </c>
      <c r="BI139" s="241">
        <f>IF(N139="nulová",J139,0)</f>
        <v>0</v>
      </c>
      <c r="BJ139" s="17" t="s">
        <v>242</v>
      </c>
      <c r="BK139" s="241">
        <f>ROUND(I139*H139,2)</f>
        <v>0</v>
      </c>
      <c r="BL139" s="17" t="s">
        <v>242</v>
      </c>
      <c r="BM139" s="240" t="s">
        <v>1181</v>
      </c>
    </row>
    <row r="140" s="2" customFormat="1">
      <c r="A140" s="39"/>
      <c r="B140" s="40"/>
      <c r="C140" s="41"/>
      <c r="D140" s="242" t="s">
        <v>244</v>
      </c>
      <c r="E140" s="41"/>
      <c r="F140" s="243" t="s">
        <v>514</v>
      </c>
      <c r="G140" s="41"/>
      <c r="H140" s="41"/>
      <c r="I140" s="149"/>
      <c r="J140" s="41"/>
      <c r="K140" s="41"/>
      <c r="L140" s="45"/>
      <c r="M140" s="244"/>
      <c r="N140" s="245"/>
      <c r="O140" s="86"/>
      <c r="P140" s="86"/>
      <c r="Q140" s="86"/>
      <c r="R140" s="86"/>
      <c r="S140" s="86"/>
      <c r="T140" s="87"/>
      <c r="U140" s="39"/>
      <c r="V140" s="39"/>
      <c r="W140" s="39"/>
      <c r="X140" s="39"/>
      <c r="Y140" s="39"/>
      <c r="Z140" s="39"/>
      <c r="AA140" s="39"/>
      <c r="AB140" s="39"/>
      <c r="AC140" s="39"/>
      <c r="AD140" s="39"/>
      <c r="AE140" s="39"/>
      <c r="AT140" s="17" t="s">
        <v>244</v>
      </c>
      <c r="AU140" s="17" t="s">
        <v>80</v>
      </c>
    </row>
    <row r="141" s="2" customFormat="1">
      <c r="A141" s="39"/>
      <c r="B141" s="40"/>
      <c r="C141" s="41"/>
      <c r="D141" s="242" t="s">
        <v>246</v>
      </c>
      <c r="E141" s="41"/>
      <c r="F141" s="246" t="s">
        <v>370</v>
      </c>
      <c r="G141" s="41"/>
      <c r="H141" s="41"/>
      <c r="I141" s="149"/>
      <c r="J141" s="41"/>
      <c r="K141" s="41"/>
      <c r="L141" s="45"/>
      <c r="M141" s="244"/>
      <c r="N141" s="245"/>
      <c r="O141" s="86"/>
      <c r="P141" s="86"/>
      <c r="Q141" s="86"/>
      <c r="R141" s="86"/>
      <c r="S141" s="86"/>
      <c r="T141" s="87"/>
      <c r="U141" s="39"/>
      <c r="V141" s="39"/>
      <c r="W141" s="39"/>
      <c r="X141" s="39"/>
      <c r="Y141" s="39"/>
      <c r="Z141" s="39"/>
      <c r="AA141" s="39"/>
      <c r="AB141" s="39"/>
      <c r="AC141" s="39"/>
      <c r="AD141" s="39"/>
      <c r="AE141" s="39"/>
      <c r="AT141" s="17" t="s">
        <v>246</v>
      </c>
      <c r="AU141" s="17" t="s">
        <v>80</v>
      </c>
    </row>
    <row r="142" s="13" customFormat="1">
      <c r="A142" s="13"/>
      <c r="B142" s="247"/>
      <c r="C142" s="248"/>
      <c r="D142" s="242" t="s">
        <v>248</v>
      </c>
      <c r="E142" s="249" t="s">
        <v>39</v>
      </c>
      <c r="F142" s="250" t="s">
        <v>289</v>
      </c>
      <c r="G142" s="248"/>
      <c r="H142" s="251">
        <v>8</v>
      </c>
      <c r="I142" s="252"/>
      <c r="J142" s="248"/>
      <c r="K142" s="248"/>
      <c r="L142" s="253"/>
      <c r="M142" s="254"/>
      <c r="N142" s="255"/>
      <c r="O142" s="255"/>
      <c r="P142" s="255"/>
      <c r="Q142" s="255"/>
      <c r="R142" s="255"/>
      <c r="S142" s="255"/>
      <c r="T142" s="256"/>
      <c r="U142" s="13"/>
      <c r="V142" s="13"/>
      <c r="W142" s="13"/>
      <c r="X142" s="13"/>
      <c r="Y142" s="13"/>
      <c r="Z142" s="13"/>
      <c r="AA142" s="13"/>
      <c r="AB142" s="13"/>
      <c r="AC142" s="13"/>
      <c r="AD142" s="13"/>
      <c r="AE142" s="13"/>
      <c r="AT142" s="257" t="s">
        <v>248</v>
      </c>
      <c r="AU142" s="257" t="s">
        <v>80</v>
      </c>
      <c r="AV142" s="13" t="s">
        <v>89</v>
      </c>
      <c r="AW142" s="13" t="s">
        <v>41</v>
      </c>
      <c r="AX142" s="13" t="s">
        <v>80</v>
      </c>
      <c r="AY142" s="257" t="s">
        <v>235</v>
      </c>
    </row>
    <row r="143" s="14" customFormat="1">
      <c r="A143" s="14"/>
      <c r="B143" s="258"/>
      <c r="C143" s="259"/>
      <c r="D143" s="242" t="s">
        <v>248</v>
      </c>
      <c r="E143" s="260" t="s">
        <v>1182</v>
      </c>
      <c r="F143" s="261" t="s">
        <v>250</v>
      </c>
      <c r="G143" s="259"/>
      <c r="H143" s="262">
        <v>8</v>
      </c>
      <c r="I143" s="263"/>
      <c r="J143" s="259"/>
      <c r="K143" s="259"/>
      <c r="L143" s="264"/>
      <c r="M143" s="265"/>
      <c r="N143" s="266"/>
      <c r="O143" s="266"/>
      <c r="P143" s="266"/>
      <c r="Q143" s="266"/>
      <c r="R143" s="266"/>
      <c r="S143" s="266"/>
      <c r="T143" s="267"/>
      <c r="U143" s="14"/>
      <c r="V143" s="14"/>
      <c r="W143" s="14"/>
      <c r="X143" s="14"/>
      <c r="Y143" s="14"/>
      <c r="Z143" s="14"/>
      <c r="AA143" s="14"/>
      <c r="AB143" s="14"/>
      <c r="AC143" s="14"/>
      <c r="AD143" s="14"/>
      <c r="AE143" s="14"/>
      <c r="AT143" s="268" t="s">
        <v>248</v>
      </c>
      <c r="AU143" s="268" t="s">
        <v>80</v>
      </c>
      <c r="AV143" s="14" t="s">
        <v>242</v>
      </c>
      <c r="AW143" s="14" t="s">
        <v>41</v>
      </c>
      <c r="AX143" s="14" t="s">
        <v>87</v>
      </c>
      <c r="AY143" s="268" t="s">
        <v>235</v>
      </c>
    </row>
    <row r="144" s="2" customFormat="1" ht="55.5" customHeight="1">
      <c r="A144" s="39"/>
      <c r="B144" s="40"/>
      <c r="C144" s="229" t="s">
        <v>318</v>
      </c>
      <c r="D144" s="229" t="s">
        <v>238</v>
      </c>
      <c r="E144" s="230" t="s">
        <v>1183</v>
      </c>
      <c r="F144" s="231" t="s">
        <v>1184</v>
      </c>
      <c r="G144" s="232" t="s">
        <v>367</v>
      </c>
      <c r="H144" s="233">
        <v>2</v>
      </c>
      <c r="I144" s="234"/>
      <c r="J144" s="235">
        <f>ROUND(I144*H144,2)</f>
        <v>0</v>
      </c>
      <c r="K144" s="231" t="s">
        <v>39</v>
      </c>
      <c r="L144" s="45"/>
      <c r="M144" s="236" t="s">
        <v>39</v>
      </c>
      <c r="N144" s="237" t="s">
        <v>53</v>
      </c>
      <c r="O144" s="86"/>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242</v>
      </c>
      <c r="AT144" s="240" t="s">
        <v>238</v>
      </c>
      <c r="AU144" s="240" t="s">
        <v>80</v>
      </c>
      <c r="AY144" s="17" t="s">
        <v>235</v>
      </c>
      <c r="BE144" s="241">
        <f>IF(N144="základní",J144,0)</f>
        <v>0</v>
      </c>
      <c r="BF144" s="241">
        <f>IF(N144="snížená",J144,0)</f>
        <v>0</v>
      </c>
      <c r="BG144" s="241">
        <f>IF(N144="zákl. přenesená",J144,0)</f>
        <v>0</v>
      </c>
      <c r="BH144" s="241">
        <f>IF(N144="sníž. přenesená",J144,0)</f>
        <v>0</v>
      </c>
      <c r="BI144" s="241">
        <f>IF(N144="nulová",J144,0)</f>
        <v>0</v>
      </c>
      <c r="BJ144" s="17" t="s">
        <v>242</v>
      </c>
      <c r="BK144" s="241">
        <f>ROUND(I144*H144,2)</f>
        <v>0</v>
      </c>
      <c r="BL144" s="17" t="s">
        <v>242</v>
      </c>
      <c r="BM144" s="240" t="s">
        <v>1185</v>
      </c>
    </row>
    <row r="145" s="2" customFormat="1">
      <c r="A145" s="39"/>
      <c r="B145" s="40"/>
      <c r="C145" s="41"/>
      <c r="D145" s="242" t="s">
        <v>244</v>
      </c>
      <c r="E145" s="41"/>
      <c r="F145" s="243" t="s">
        <v>375</v>
      </c>
      <c r="G145" s="41"/>
      <c r="H145" s="41"/>
      <c r="I145" s="149"/>
      <c r="J145" s="41"/>
      <c r="K145" s="41"/>
      <c r="L145" s="45"/>
      <c r="M145" s="244"/>
      <c r="N145" s="245"/>
      <c r="O145" s="86"/>
      <c r="P145" s="86"/>
      <c r="Q145" s="86"/>
      <c r="R145" s="86"/>
      <c r="S145" s="86"/>
      <c r="T145" s="87"/>
      <c r="U145" s="39"/>
      <c r="V145" s="39"/>
      <c r="W145" s="39"/>
      <c r="X145" s="39"/>
      <c r="Y145" s="39"/>
      <c r="Z145" s="39"/>
      <c r="AA145" s="39"/>
      <c r="AB145" s="39"/>
      <c r="AC145" s="39"/>
      <c r="AD145" s="39"/>
      <c r="AE145" s="39"/>
      <c r="AT145" s="17" t="s">
        <v>244</v>
      </c>
      <c r="AU145" s="17" t="s">
        <v>80</v>
      </c>
    </row>
    <row r="146" s="2" customFormat="1">
      <c r="A146" s="39"/>
      <c r="B146" s="40"/>
      <c r="C146" s="41"/>
      <c r="D146" s="242" t="s">
        <v>246</v>
      </c>
      <c r="E146" s="41"/>
      <c r="F146" s="246" t="s">
        <v>376</v>
      </c>
      <c r="G146" s="41"/>
      <c r="H146" s="41"/>
      <c r="I146" s="149"/>
      <c r="J146" s="41"/>
      <c r="K146" s="41"/>
      <c r="L146" s="45"/>
      <c r="M146" s="244"/>
      <c r="N146" s="245"/>
      <c r="O146" s="86"/>
      <c r="P146" s="86"/>
      <c r="Q146" s="86"/>
      <c r="R146" s="86"/>
      <c r="S146" s="86"/>
      <c r="T146" s="87"/>
      <c r="U146" s="39"/>
      <c r="V146" s="39"/>
      <c r="W146" s="39"/>
      <c r="X146" s="39"/>
      <c r="Y146" s="39"/>
      <c r="Z146" s="39"/>
      <c r="AA146" s="39"/>
      <c r="AB146" s="39"/>
      <c r="AC146" s="39"/>
      <c r="AD146" s="39"/>
      <c r="AE146" s="39"/>
      <c r="AT146" s="17" t="s">
        <v>246</v>
      </c>
      <c r="AU146" s="17" t="s">
        <v>80</v>
      </c>
    </row>
    <row r="147" s="13" customFormat="1">
      <c r="A147" s="13"/>
      <c r="B147" s="247"/>
      <c r="C147" s="248"/>
      <c r="D147" s="242" t="s">
        <v>248</v>
      </c>
      <c r="E147" s="249" t="s">
        <v>39</v>
      </c>
      <c r="F147" s="250" t="s">
        <v>89</v>
      </c>
      <c r="G147" s="248"/>
      <c r="H147" s="251">
        <v>2</v>
      </c>
      <c r="I147" s="252"/>
      <c r="J147" s="248"/>
      <c r="K147" s="248"/>
      <c r="L147" s="253"/>
      <c r="M147" s="254"/>
      <c r="N147" s="255"/>
      <c r="O147" s="255"/>
      <c r="P147" s="255"/>
      <c r="Q147" s="255"/>
      <c r="R147" s="255"/>
      <c r="S147" s="255"/>
      <c r="T147" s="256"/>
      <c r="U147" s="13"/>
      <c r="V147" s="13"/>
      <c r="W147" s="13"/>
      <c r="X147" s="13"/>
      <c r="Y147" s="13"/>
      <c r="Z147" s="13"/>
      <c r="AA147" s="13"/>
      <c r="AB147" s="13"/>
      <c r="AC147" s="13"/>
      <c r="AD147" s="13"/>
      <c r="AE147" s="13"/>
      <c r="AT147" s="257" t="s">
        <v>248</v>
      </c>
      <c r="AU147" s="257" t="s">
        <v>80</v>
      </c>
      <c r="AV147" s="13" t="s">
        <v>89</v>
      </c>
      <c r="AW147" s="13" t="s">
        <v>41</v>
      </c>
      <c r="AX147" s="13" t="s">
        <v>80</v>
      </c>
      <c r="AY147" s="257" t="s">
        <v>235</v>
      </c>
    </row>
    <row r="148" s="14" customFormat="1">
      <c r="A148" s="14"/>
      <c r="B148" s="258"/>
      <c r="C148" s="259"/>
      <c r="D148" s="242" t="s">
        <v>248</v>
      </c>
      <c r="E148" s="260" t="s">
        <v>39</v>
      </c>
      <c r="F148" s="261" t="s">
        <v>250</v>
      </c>
      <c r="G148" s="259"/>
      <c r="H148" s="262">
        <v>2</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248</v>
      </c>
      <c r="AU148" s="268" t="s">
        <v>80</v>
      </c>
      <c r="AV148" s="14" t="s">
        <v>242</v>
      </c>
      <c r="AW148" s="14" t="s">
        <v>41</v>
      </c>
      <c r="AX148" s="14" t="s">
        <v>87</v>
      </c>
      <c r="AY148" s="268" t="s">
        <v>235</v>
      </c>
    </row>
    <row r="149" s="2" customFormat="1" ht="33" customHeight="1">
      <c r="A149" s="39"/>
      <c r="B149" s="40"/>
      <c r="C149" s="229" t="s">
        <v>323</v>
      </c>
      <c r="D149" s="229" t="s">
        <v>238</v>
      </c>
      <c r="E149" s="230" t="s">
        <v>378</v>
      </c>
      <c r="F149" s="231" t="s">
        <v>379</v>
      </c>
      <c r="G149" s="232" t="s">
        <v>197</v>
      </c>
      <c r="H149" s="233">
        <v>390</v>
      </c>
      <c r="I149" s="234"/>
      <c r="J149" s="235">
        <f>ROUND(I149*H149,2)</f>
        <v>0</v>
      </c>
      <c r="K149" s="231" t="s">
        <v>241</v>
      </c>
      <c r="L149" s="45"/>
      <c r="M149" s="236" t="s">
        <v>39</v>
      </c>
      <c r="N149" s="237" t="s">
        <v>53</v>
      </c>
      <c r="O149" s="86"/>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242</v>
      </c>
      <c r="AT149" s="240" t="s">
        <v>238</v>
      </c>
      <c r="AU149" s="240" t="s">
        <v>80</v>
      </c>
      <c r="AY149" s="17" t="s">
        <v>235</v>
      </c>
      <c r="BE149" s="241">
        <f>IF(N149="základní",J149,0)</f>
        <v>0</v>
      </c>
      <c r="BF149" s="241">
        <f>IF(N149="snížená",J149,0)</f>
        <v>0</v>
      </c>
      <c r="BG149" s="241">
        <f>IF(N149="zákl. přenesená",J149,0)</f>
        <v>0</v>
      </c>
      <c r="BH149" s="241">
        <f>IF(N149="sníž. přenesená",J149,0)</f>
        <v>0</v>
      </c>
      <c r="BI149" s="241">
        <f>IF(N149="nulová",J149,0)</f>
        <v>0</v>
      </c>
      <c r="BJ149" s="17" t="s">
        <v>242</v>
      </c>
      <c r="BK149" s="241">
        <f>ROUND(I149*H149,2)</f>
        <v>0</v>
      </c>
      <c r="BL149" s="17" t="s">
        <v>242</v>
      </c>
      <c r="BM149" s="240" t="s">
        <v>1186</v>
      </c>
    </row>
    <row r="150" s="2" customFormat="1">
      <c r="A150" s="39"/>
      <c r="B150" s="40"/>
      <c r="C150" s="41"/>
      <c r="D150" s="242" t="s">
        <v>244</v>
      </c>
      <c r="E150" s="41"/>
      <c r="F150" s="243" t="s">
        <v>381</v>
      </c>
      <c r="G150" s="41"/>
      <c r="H150" s="41"/>
      <c r="I150" s="149"/>
      <c r="J150" s="41"/>
      <c r="K150" s="41"/>
      <c r="L150" s="45"/>
      <c r="M150" s="244"/>
      <c r="N150" s="245"/>
      <c r="O150" s="86"/>
      <c r="P150" s="86"/>
      <c r="Q150" s="86"/>
      <c r="R150" s="86"/>
      <c r="S150" s="86"/>
      <c r="T150" s="87"/>
      <c r="U150" s="39"/>
      <c r="V150" s="39"/>
      <c r="W150" s="39"/>
      <c r="X150" s="39"/>
      <c r="Y150" s="39"/>
      <c r="Z150" s="39"/>
      <c r="AA150" s="39"/>
      <c r="AB150" s="39"/>
      <c r="AC150" s="39"/>
      <c r="AD150" s="39"/>
      <c r="AE150" s="39"/>
      <c r="AT150" s="17" t="s">
        <v>244</v>
      </c>
      <c r="AU150" s="17" t="s">
        <v>80</v>
      </c>
    </row>
    <row r="151" s="2" customFormat="1">
      <c r="A151" s="39"/>
      <c r="B151" s="40"/>
      <c r="C151" s="41"/>
      <c r="D151" s="242" t="s">
        <v>246</v>
      </c>
      <c r="E151" s="41"/>
      <c r="F151" s="246" t="s">
        <v>382</v>
      </c>
      <c r="G151" s="41"/>
      <c r="H151" s="41"/>
      <c r="I151" s="149"/>
      <c r="J151" s="41"/>
      <c r="K151" s="41"/>
      <c r="L151" s="45"/>
      <c r="M151" s="244"/>
      <c r="N151" s="245"/>
      <c r="O151" s="86"/>
      <c r="P151" s="86"/>
      <c r="Q151" s="86"/>
      <c r="R151" s="86"/>
      <c r="S151" s="86"/>
      <c r="T151" s="87"/>
      <c r="U151" s="39"/>
      <c r="V151" s="39"/>
      <c r="W151" s="39"/>
      <c r="X151" s="39"/>
      <c r="Y151" s="39"/>
      <c r="Z151" s="39"/>
      <c r="AA151" s="39"/>
      <c r="AB151" s="39"/>
      <c r="AC151" s="39"/>
      <c r="AD151" s="39"/>
      <c r="AE151" s="39"/>
      <c r="AT151" s="17" t="s">
        <v>246</v>
      </c>
      <c r="AU151" s="17" t="s">
        <v>80</v>
      </c>
    </row>
    <row r="152" s="13" customFormat="1">
      <c r="A152" s="13"/>
      <c r="B152" s="247"/>
      <c r="C152" s="248"/>
      <c r="D152" s="242" t="s">
        <v>248</v>
      </c>
      <c r="E152" s="249" t="s">
        <v>39</v>
      </c>
      <c r="F152" s="250" t="s">
        <v>383</v>
      </c>
      <c r="G152" s="248"/>
      <c r="H152" s="251">
        <v>200</v>
      </c>
      <c r="I152" s="252"/>
      <c r="J152" s="248"/>
      <c r="K152" s="248"/>
      <c r="L152" s="253"/>
      <c r="M152" s="254"/>
      <c r="N152" s="255"/>
      <c r="O152" s="255"/>
      <c r="P152" s="255"/>
      <c r="Q152" s="255"/>
      <c r="R152" s="255"/>
      <c r="S152" s="255"/>
      <c r="T152" s="256"/>
      <c r="U152" s="13"/>
      <c r="V152" s="13"/>
      <c r="W152" s="13"/>
      <c r="X152" s="13"/>
      <c r="Y152" s="13"/>
      <c r="Z152" s="13"/>
      <c r="AA152" s="13"/>
      <c r="AB152" s="13"/>
      <c r="AC152" s="13"/>
      <c r="AD152" s="13"/>
      <c r="AE152" s="13"/>
      <c r="AT152" s="257" t="s">
        <v>248</v>
      </c>
      <c r="AU152" s="257" t="s">
        <v>80</v>
      </c>
      <c r="AV152" s="13" t="s">
        <v>89</v>
      </c>
      <c r="AW152" s="13" t="s">
        <v>41</v>
      </c>
      <c r="AX152" s="13" t="s">
        <v>80</v>
      </c>
      <c r="AY152" s="257" t="s">
        <v>235</v>
      </c>
    </row>
    <row r="153" s="13" customFormat="1">
      <c r="A153" s="13"/>
      <c r="B153" s="247"/>
      <c r="C153" s="248"/>
      <c r="D153" s="242" t="s">
        <v>248</v>
      </c>
      <c r="E153" s="249" t="s">
        <v>39</v>
      </c>
      <c r="F153" s="250" t="s">
        <v>1158</v>
      </c>
      <c r="G153" s="248"/>
      <c r="H153" s="251">
        <v>190</v>
      </c>
      <c r="I153" s="252"/>
      <c r="J153" s="248"/>
      <c r="K153" s="248"/>
      <c r="L153" s="253"/>
      <c r="M153" s="254"/>
      <c r="N153" s="255"/>
      <c r="O153" s="255"/>
      <c r="P153" s="255"/>
      <c r="Q153" s="255"/>
      <c r="R153" s="255"/>
      <c r="S153" s="255"/>
      <c r="T153" s="256"/>
      <c r="U153" s="13"/>
      <c r="V153" s="13"/>
      <c r="W153" s="13"/>
      <c r="X153" s="13"/>
      <c r="Y153" s="13"/>
      <c r="Z153" s="13"/>
      <c r="AA153" s="13"/>
      <c r="AB153" s="13"/>
      <c r="AC153" s="13"/>
      <c r="AD153" s="13"/>
      <c r="AE153" s="13"/>
      <c r="AT153" s="257" t="s">
        <v>248</v>
      </c>
      <c r="AU153" s="257" t="s">
        <v>80</v>
      </c>
      <c r="AV153" s="13" t="s">
        <v>89</v>
      </c>
      <c r="AW153" s="13" t="s">
        <v>41</v>
      </c>
      <c r="AX153" s="13" t="s">
        <v>80</v>
      </c>
      <c r="AY153" s="257" t="s">
        <v>235</v>
      </c>
    </row>
    <row r="154" s="15" customFormat="1">
      <c r="A154" s="15"/>
      <c r="B154" s="282"/>
      <c r="C154" s="283"/>
      <c r="D154" s="242" t="s">
        <v>248</v>
      </c>
      <c r="E154" s="284" t="s">
        <v>39</v>
      </c>
      <c r="F154" s="285" t="s">
        <v>1187</v>
      </c>
      <c r="G154" s="283"/>
      <c r="H154" s="284" t="s">
        <v>39</v>
      </c>
      <c r="I154" s="286"/>
      <c r="J154" s="283"/>
      <c r="K154" s="283"/>
      <c r="L154" s="287"/>
      <c r="M154" s="288"/>
      <c r="N154" s="289"/>
      <c r="O154" s="289"/>
      <c r="P154" s="289"/>
      <c r="Q154" s="289"/>
      <c r="R154" s="289"/>
      <c r="S154" s="289"/>
      <c r="T154" s="290"/>
      <c r="U154" s="15"/>
      <c r="V154" s="15"/>
      <c r="W154" s="15"/>
      <c r="X154" s="15"/>
      <c r="Y154" s="15"/>
      <c r="Z154" s="15"/>
      <c r="AA154" s="15"/>
      <c r="AB154" s="15"/>
      <c r="AC154" s="15"/>
      <c r="AD154" s="15"/>
      <c r="AE154" s="15"/>
      <c r="AT154" s="291" t="s">
        <v>248</v>
      </c>
      <c r="AU154" s="291" t="s">
        <v>80</v>
      </c>
      <c r="AV154" s="15" t="s">
        <v>87</v>
      </c>
      <c r="AW154" s="15" t="s">
        <v>41</v>
      </c>
      <c r="AX154" s="15" t="s">
        <v>80</v>
      </c>
      <c r="AY154" s="291" t="s">
        <v>235</v>
      </c>
    </row>
    <row r="155" s="14" customFormat="1">
      <c r="A155" s="14"/>
      <c r="B155" s="258"/>
      <c r="C155" s="259"/>
      <c r="D155" s="242" t="s">
        <v>248</v>
      </c>
      <c r="E155" s="260" t="s">
        <v>1154</v>
      </c>
      <c r="F155" s="261" t="s">
        <v>250</v>
      </c>
      <c r="G155" s="259"/>
      <c r="H155" s="262">
        <v>390</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248</v>
      </c>
      <c r="AU155" s="268" t="s">
        <v>80</v>
      </c>
      <c r="AV155" s="14" t="s">
        <v>242</v>
      </c>
      <c r="AW155" s="14" t="s">
        <v>41</v>
      </c>
      <c r="AX155" s="14" t="s">
        <v>87</v>
      </c>
      <c r="AY155" s="268" t="s">
        <v>235</v>
      </c>
    </row>
    <row r="156" s="2" customFormat="1" ht="33" customHeight="1">
      <c r="A156" s="39"/>
      <c r="B156" s="40"/>
      <c r="C156" s="229" t="s">
        <v>8</v>
      </c>
      <c r="D156" s="229" t="s">
        <v>238</v>
      </c>
      <c r="E156" s="230" t="s">
        <v>387</v>
      </c>
      <c r="F156" s="231" t="s">
        <v>388</v>
      </c>
      <c r="G156" s="232" t="s">
        <v>182</v>
      </c>
      <c r="H156" s="233">
        <v>18.768000000000001</v>
      </c>
      <c r="I156" s="234"/>
      <c r="J156" s="235">
        <f>ROUND(I156*H156,2)</f>
        <v>0</v>
      </c>
      <c r="K156" s="231" t="s">
        <v>241</v>
      </c>
      <c r="L156" s="45"/>
      <c r="M156" s="236" t="s">
        <v>39</v>
      </c>
      <c r="N156" s="237" t="s">
        <v>53</v>
      </c>
      <c r="O156" s="86"/>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389</v>
      </c>
      <c r="AT156" s="240" t="s">
        <v>238</v>
      </c>
      <c r="AU156" s="240" t="s">
        <v>80</v>
      </c>
      <c r="AY156" s="17" t="s">
        <v>235</v>
      </c>
      <c r="BE156" s="241">
        <f>IF(N156="základní",J156,0)</f>
        <v>0</v>
      </c>
      <c r="BF156" s="241">
        <f>IF(N156="snížená",J156,0)</f>
        <v>0</v>
      </c>
      <c r="BG156" s="241">
        <f>IF(N156="zákl. přenesená",J156,0)</f>
        <v>0</v>
      </c>
      <c r="BH156" s="241">
        <f>IF(N156="sníž. přenesená",J156,0)</f>
        <v>0</v>
      </c>
      <c r="BI156" s="241">
        <f>IF(N156="nulová",J156,0)</f>
        <v>0</v>
      </c>
      <c r="BJ156" s="17" t="s">
        <v>242</v>
      </c>
      <c r="BK156" s="241">
        <f>ROUND(I156*H156,2)</f>
        <v>0</v>
      </c>
      <c r="BL156" s="17" t="s">
        <v>389</v>
      </c>
      <c r="BM156" s="240" t="s">
        <v>1188</v>
      </c>
    </row>
    <row r="157" s="2" customFormat="1">
      <c r="A157" s="39"/>
      <c r="B157" s="40"/>
      <c r="C157" s="41"/>
      <c r="D157" s="242" t="s">
        <v>244</v>
      </c>
      <c r="E157" s="41"/>
      <c r="F157" s="243" t="s">
        <v>391</v>
      </c>
      <c r="G157" s="41"/>
      <c r="H157" s="41"/>
      <c r="I157" s="149"/>
      <c r="J157" s="41"/>
      <c r="K157" s="41"/>
      <c r="L157" s="45"/>
      <c r="M157" s="244"/>
      <c r="N157" s="245"/>
      <c r="O157" s="86"/>
      <c r="P157" s="86"/>
      <c r="Q157" s="86"/>
      <c r="R157" s="86"/>
      <c r="S157" s="86"/>
      <c r="T157" s="87"/>
      <c r="U157" s="39"/>
      <c r="V157" s="39"/>
      <c r="W157" s="39"/>
      <c r="X157" s="39"/>
      <c r="Y157" s="39"/>
      <c r="Z157" s="39"/>
      <c r="AA157" s="39"/>
      <c r="AB157" s="39"/>
      <c r="AC157" s="39"/>
      <c r="AD157" s="39"/>
      <c r="AE157" s="39"/>
      <c r="AT157" s="17" t="s">
        <v>244</v>
      </c>
      <c r="AU157" s="17" t="s">
        <v>80</v>
      </c>
    </row>
    <row r="158" s="2" customFormat="1">
      <c r="A158" s="39"/>
      <c r="B158" s="40"/>
      <c r="C158" s="41"/>
      <c r="D158" s="242" t="s">
        <v>246</v>
      </c>
      <c r="E158" s="41"/>
      <c r="F158" s="246" t="s">
        <v>412</v>
      </c>
      <c r="G158" s="41"/>
      <c r="H158" s="41"/>
      <c r="I158" s="149"/>
      <c r="J158" s="41"/>
      <c r="K158" s="41"/>
      <c r="L158" s="45"/>
      <c r="M158" s="244"/>
      <c r="N158" s="245"/>
      <c r="O158" s="86"/>
      <c r="P158" s="86"/>
      <c r="Q158" s="86"/>
      <c r="R158" s="86"/>
      <c r="S158" s="86"/>
      <c r="T158" s="87"/>
      <c r="U158" s="39"/>
      <c r="V158" s="39"/>
      <c r="W158" s="39"/>
      <c r="X158" s="39"/>
      <c r="Y158" s="39"/>
      <c r="Z158" s="39"/>
      <c r="AA158" s="39"/>
      <c r="AB158" s="39"/>
      <c r="AC158" s="39"/>
      <c r="AD158" s="39"/>
      <c r="AE158" s="39"/>
      <c r="AT158" s="17" t="s">
        <v>246</v>
      </c>
      <c r="AU158" s="17" t="s">
        <v>80</v>
      </c>
    </row>
    <row r="159" s="13" customFormat="1">
      <c r="A159" s="13"/>
      <c r="B159" s="247"/>
      <c r="C159" s="248"/>
      <c r="D159" s="242" t="s">
        <v>248</v>
      </c>
      <c r="E159" s="249" t="s">
        <v>39</v>
      </c>
      <c r="F159" s="250" t="s">
        <v>1144</v>
      </c>
      <c r="G159" s="248"/>
      <c r="H159" s="251">
        <v>18.768000000000001</v>
      </c>
      <c r="I159" s="252"/>
      <c r="J159" s="248"/>
      <c r="K159" s="248"/>
      <c r="L159" s="253"/>
      <c r="M159" s="254"/>
      <c r="N159" s="255"/>
      <c r="O159" s="255"/>
      <c r="P159" s="255"/>
      <c r="Q159" s="255"/>
      <c r="R159" s="255"/>
      <c r="S159" s="255"/>
      <c r="T159" s="256"/>
      <c r="U159" s="13"/>
      <c r="V159" s="13"/>
      <c r="W159" s="13"/>
      <c r="X159" s="13"/>
      <c r="Y159" s="13"/>
      <c r="Z159" s="13"/>
      <c r="AA159" s="13"/>
      <c r="AB159" s="13"/>
      <c r="AC159" s="13"/>
      <c r="AD159" s="13"/>
      <c r="AE159" s="13"/>
      <c r="AT159" s="257" t="s">
        <v>248</v>
      </c>
      <c r="AU159" s="257" t="s">
        <v>80</v>
      </c>
      <c r="AV159" s="13" t="s">
        <v>89</v>
      </c>
      <c r="AW159" s="13" t="s">
        <v>41</v>
      </c>
      <c r="AX159" s="13" t="s">
        <v>80</v>
      </c>
      <c r="AY159" s="257" t="s">
        <v>235</v>
      </c>
    </row>
    <row r="160" s="14" customFormat="1">
      <c r="A160" s="14"/>
      <c r="B160" s="258"/>
      <c r="C160" s="259"/>
      <c r="D160" s="242" t="s">
        <v>248</v>
      </c>
      <c r="E160" s="260" t="s">
        <v>39</v>
      </c>
      <c r="F160" s="261" t="s">
        <v>250</v>
      </c>
      <c r="G160" s="259"/>
      <c r="H160" s="262">
        <v>18.768000000000001</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248</v>
      </c>
      <c r="AU160" s="268" t="s">
        <v>80</v>
      </c>
      <c r="AV160" s="14" t="s">
        <v>242</v>
      </c>
      <c r="AW160" s="14" t="s">
        <v>41</v>
      </c>
      <c r="AX160" s="14" t="s">
        <v>87</v>
      </c>
      <c r="AY160" s="268" t="s">
        <v>235</v>
      </c>
    </row>
    <row r="161" s="2" customFormat="1" ht="21.75" customHeight="1">
      <c r="A161" s="39"/>
      <c r="B161" s="40"/>
      <c r="C161" s="229" t="s">
        <v>336</v>
      </c>
      <c r="D161" s="229" t="s">
        <v>238</v>
      </c>
      <c r="E161" s="230" t="s">
        <v>1090</v>
      </c>
      <c r="F161" s="231" t="s">
        <v>1091</v>
      </c>
      <c r="G161" s="232" t="s">
        <v>191</v>
      </c>
      <c r="H161" s="233">
        <v>1</v>
      </c>
      <c r="I161" s="234"/>
      <c r="J161" s="235">
        <f>ROUND(I161*H161,2)</f>
        <v>0</v>
      </c>
      <c r="K161" s="231" t="s">
        <v>241</v>
      </c>
      <c r="L161" s="45"/>
      <c r="M161" s="236" t="s">
        <v>39</v>
      </c>
      <c r="N161" s="237" t="s">
        <v>53</v>
      </c>
      <c r="O161" s="86"/>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389</v>
      </c>
      <c r="AT161" s="240" t="s">
        <v>238</v>
      </c>
      <c r="AU161" s="240" t="s">
        <v>80</v>
      </c>
      <c r="AY161" s="17" t="s">
        <v>235</v>
      </c>
      <c r="BE161" s="241">
        <f>IF(N161="základní",J161,0)</f>
        <v>0</v>
      </c>
      <c r="BF161" s="241">
        <f>IF(N161="snížená",J161,0)</f>
        <v>0</v>
      </c>
      <c r="BG161" s="241">
        <f>IF(N161="zákl. přenesená",J161,0)</f>
        <v>0</v>
      </c>
      <c r="BH161" s="241">
        <f>IF(N161="sníž. přenesená",J161,0)</f>
        <v>0</v>
      </c>
      <c r="BI161" s="241">
        <f>IF(N161="nulová",J161,0)</f>
        <v>0</v>
      </c>
      <c r="BJ161" s="17" t="s">
        <v>242</v>
      </c>
      <c r="BK161" s="241">
        <f>ROUND(I161*H161,2)</f>
        <v>0</v>
      </c>
      <c r="BL161" s="17" t="s">
        <v>389</v>
      </c>
      <c r="BM161" s="240" t="s">
        <v>1189</v>
      </c>
    </row>
    <row r="162" s="2" customFormat="1">
      <c r="A162" s="39"/>
      <c r="B162" s="40"/>
      <c r="C162" s="41"/>
      <c r="D162" s="242" t="s">
        <v>244</v>
      </c>
      <c r="E162" s="41"/>
      <c r="F162" s="243" t="s">
        <v>1093</v>
      </c>
      <c r="G162" s="41"/>
      <c r="H162" s="41"/>
      <c r="I162" s="149"/>
      <c r="J162" s="41"/>
      <c r="K162" s="41"/>
      <c r="L162" s="45"/>
      <c r="M162" s="244"/>
      <c r="N162" s="245"/>
      <c r="O162" s="86"/>
      <c r="P162" s="86"/>
      <c r="Q162" s="86"/>
      <c r="R162" s="86"/>
      <c r="S162" s="86"/>
      <c r="T162" s="87"/>
      <c r="U162" s="39"/>
      <c r="V162" s="39"/>
      <c r="W162" s="39"/>
      <c r="X162" s="39"/>
      <c r="Y162" s="39"/>
      <c r="Z162" s="39"/>
      <c r="AA162" s="39"/>
      <c r="AB162" s="39"/>
      <c r="AC162" s="39"/>
      <c r="AD162" s="39"/>
      <c r="AE162" s="39"/>
      <c r="AT162" s="17" t="s">
        <v>244</v>
      </c>
      <c r="AU162" s="17" t="s">
        <v>80</v>
      </c>
    </row>
    <row r="163" s="2" customFormat="1">
      <c r="A163" s="39"/>
      <c r="B163" s="40"/>
      <c r="C163" s="41"/>
      <c r="D163" s="242" t="s">
        <v>246</v>
      </c>
      <c r="E163" s="41"/>
      <c r="F163" s="246" t="s">
        <v>412</v>
      </c>
      <c r="G163" s="41"/>
      <c r="H163" s="41"/>
      <c r="I163" s="149"/>
      <c r="J163" s="41"/>
      <c r="K163" s="41"/>
      <c r="L163" s="45"/>
      <c r="M163" s="244"/>
      <c r="N163" s="245"/>
      <c r="O163" s="86"/>
      <c r="P163" s="86"/>
      <c r="Q163" s="86"/>
      <c r="R163" s="86"/>
      <c r="S163" s="86"/>
      <c r="T163" s="87"/>
      <c r="U163" s="39"/>
      <c r="V163" s="39"/>
      <c r="W163" s="39"/>
      <c r="X163" s="39"/>
      <c r="Y163" s="39"/>
      <c r="Z163" s="39"/>
      <c r="AA163" s="39"/>
      <c r="AB163" s="39"/>
      <c r="AC163" s="39"/>
      <c r="AD163" s="39"/>
      <c r="AE163" s="39"/>
      <c r="AT163" s="17" t="s">
        <v>246</v>
      </c>
      <c r="AU163" s="17" t="s">
        <v>80</v>
      </c>
    </row>
    <row r="164" s="2" customFormat="1">
      <c r="A164" s="39"/>
      <c r="B164" s="40"/>
      <c r="C164" s="41"/>
      <c r="D164" s="242" t="s">
        <v>294</v>
      </c>
      <c r="E164" s="41"/>
      <c r="F164" s="246" t="s">
        <v>413</v>
      </c>
      <c r="G164" s="41"/>
      <c r="H164" s="41"/>
      <c r="I164" s="149"/>
      <c r="J164" s="41"/>
      <c r="K164" s="41"/>
      <c r="L164" s="45"/>
      <c r="M164" s="244"/>
      <c r="N164" s="245"/>
      <c r="O164" s="86"/>
      <c r="P164" s="86"/>
      <c r="Q164" s="86"/>
      <c r="R164" s="86"/>
      <c r="S164" s="86"/>
      <c r="T164" s="87"/>
      <c r="U164" s="39"/>
      <c r="V164" s="39"/>
      <c r="W164" s="39"/>
      <c r="X164" s="39"/>
      <c r="Y164" s="39"/>
      <c r="Z164" s="39"/>
      <c r="AA164" s="39"/>
      <c r="AB164" s="39"/>
      <c r="AC164" s="39"/>
      <c r="AD164" s="39"/>
      <c r="AE164" s="39"/>
      <c r="AT164" s="17" t="s">
        <v>294</v>
      </c>
      <c r="AU164" s="17" t="s">
        <v>80</v>
      </c>
    </row>
    <row r="165" s="13" customFormat="1">
      <c r="A165" s="13"/>
      <c r="B165" s="247"/>
      <c r="C165" s="248"/>
      <c r="D165" s="242" t="s">
        <v>248</v>
      </c>
      <c r="E165" s="249" t="s">
        <v>39</v>
      </c>
      <c r="F165" s="250" t="s">
        <v>1094</v>
      </c>
      <c r="G165" s="248"/>
      <c r="H165" s="251">
        <v>1</v>
      </c>
      <c r="I165" s="252"/>
      <c r="J165" s="248"/>
      <c r="K165" s="248"/>
      <c r="L165" s="253"/>
      <c r="M165" s="254"/>
      <c r="N165" s="255"/>
      <c r="O165" s="255"/>
      <c r="P165" s="255"/>
      <c r="Q165" s="255"/>
      <c r="R165" s="255"/>
      <c r="S165" s="255"/>
      <c r="T165" s="256"/>
      <c r="U165" s="13"/>
      <c r="V165" s="13"/>
      <c r="W165" s="13"/>
      <c r="X165" s="13"/>
      <c r="Y165" s="13"/>
      <c r="Z165" s="13"/>
      <c r="AA165" s="13"/>
      <c r="AB165" s="13"/>
      <c r="AC165" s="13"/>
      <c r="AD165" s="13"/>
      <c r="AE165" s="13"/>
      <c r="AT165" s="257" t="s">
        <v>248</v>
      </c>
      <c r="AU165" s="257" t="s">
        <v>80</v>
      </c>
      <c r="AV165" s="13" t="s">
        <v>89</v>
      </c>
      <c r="AW165" s="13" t="s">
        <v>41</v>
      </c>
      <c r="AX165" s="13" t="s">
        <v>80</v>
      </c>
      <c r="AY165" s="257" t="s">
        <v>235</v>
      </c>
    </row>
    <row r="166" s="14" customFormat="1">
      <c r="A166" s="14"/>
      <c r="B166" s="258"/>
      <c r="C166" s="259"/>
      <c r="D166" s="242" t="s">
        <v>248</v>
      </c>
      <c r="E166" s="260" t="s">
        <v>39</v>
      </c>
      <c r="F166" s="261" t="s">
        <v>250</v>
      </c>
      <c r="G166" s="259"/>
      <c r="H166" s="262">
        <v>1</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248</v>
      </c>
      <c r="AU166" s="268" t="s">
        <v>80</v>
      </c>
      <c r="AV166" s="14" t="s">
        <v>242</v>
      </c>
      <c r="AW166" s="14" t="s">
        <v>41</v>
      </c>
      <c r="AX166" s="14" t="s">
        <v>87</v>
      </c>
      <c r="AY166" s="268" t="s">
        <v>235</v>
      </c>
    </row>
    <row r="167" s="2" customFormat="1" ht="33" customHeight="1">
      <c r="A167" s="39"/>
      <c r="B167" s="40"/>
      <c r="C167" s="229" t="s">
        <v>344</v>
      </c>
      <c r="D167" s="229" t="s">
        <v>238</v>
      </c>
      <c r="E167" s="230" t="s">
        <v>1095</v>
      </c>
      <c r="F167" s="231" t="s">
        <v>1096</v>
      </c>
      <c r="G167" s="232" t="s">
        <v>182</v>
      </c>
      <c r="H167" s="233">
        <v>18.768000000000001</v>
      </c>
      <c r="I167" s="234"/>
      <c r="J167" s="235">
        <f>ROUND(I167*H167,2)</f>
        <v>0</v>
      </c>
      <c r="K167" s="231" t="s">
        <v>241</v>
      </c>
      <c r="L167" s="45"/>
      <c r="M167" s="236" t="s">
        <v>39</v>
      </c>
      <c r="N167" s="237" t="s">
        <v>53</v>
      </c>
      <c r="O167" s="86"/>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389</v>
      </c>
      <c r="AT167" s="240" t="s">
        <v>238</v>
      </c>
      <c r="AU167" s="240" t="s">
        <v>80</v>
      </c>
      <c r="AY167" s="17" t="s">
        <v>235</v>
      </c>
      <c r="BE167" s="241">
        <f>IF(N167="základní",J167,0)</f>
        <v>0</v>
      </c>
      <c r="BF167" s="241">
        <f>IF(N167="snížená",J167,0)</f>
        <v>0</v>
      </c>
      <c r="BG167" s="241">
        <f>IF(N167="zákl. přenesená",J167,0)</f>
        <v>0</v>
      </c>
      <c r="BH167" s="241">
        <f>IF(N167="sníž. přenesená",J167,0)</f>
        <v>0</v>
      </c>
      <c r="BI167" s="241">
        <f>IF(N167="nulová",J167,0)</f>
        <v>0</v>
      </c>
      <c r="BJ167" s="17" t="s">
        <v>242</v>
      </c>
      <c r="BK167" s="241">
        <f>ROUND(I167*H167,2)</f>
        <v>0</v>
      </c>
      <c r="BL167" s="17" t="s">
        <v>389</v>
      </c>
      <c r="BM167" s="240" t="s">
        <v>1190</v>
      </c>
    </row>
    <row r="168" s="2" customFormat="1">
      <c r="A168" s="39"/>
      <c r="B168" s="40"/>
      <c r="C168" s="41"/>
      <c r="D168" s="242" t="s">
        <v>244</v>
      </c>
      <c r="E168" s="41"/>
      <c r="F168" s="243" t="s">
        <v>1098</v>
      </c>
      <c r="G168" s="41"/>
      <c r="H168" s="41"/>
      <c r="I168" s="149"/>
      <c r="J168" s="41"/>
      <c r="K168" s="41"/>
      <c r="L168" s="45"/>
      <c r="M168" s="244"/>
      <c r="N168" s="245"/>
      <c r="O168" s="86"/>
      <c r="P168" s="86"/>
      <c r="Q168" s="86"/>
      <c r="R168" s="86"/>
      <c r="S168" s="86"/>
      <c r="T168" s="87"/>
      <c r="U168" s="39"/>
      <c r="V168" s="39"/>
      <c r="W168" s="39"/>
      <c r="X168" s="39"/>
      <c r="Y168" s="39"/>
      <c r="Z168" s="39"/>
      <c r="AA168" s="39"/>
      <c r="AB168" s="39"/>
      <c r="AC168" s="39"/>
      <c r="AD168" s="39"/>
      <c r="AE168" s="39"/>
      <c r="AT168" s="17" t="s">
        <v>244</v>
      </c>
      <c r="AU168" s="17" t="s">
        <v>80</v>
      </c>
    </row>
    <row r="169" s="2" customFormat="1">
      <c r="A169" s="39"/>
      <c r="B169" s="40"/>
      <c r="C169" s="41"/>
      <c r="D169" s="242" t="s">
        <v>246</v>
      </c>
      <c r="E169" s="41"/>
      <c r="F169" s="246" t="s">
        <v>412</v>
      </c>
      <c r="G169" s="41"/>
      <c r="H169" s="41"/>
      <c r="I169" s="149"/>
      <c r="J169" s="41"/>
      <c r="K169" s="41"/>
      <c r="L169" s="45"/>
      <c r="M169" s="244"/>
      <c r="N169" s="245"/>
      <c r="O169" s="86"/>
      <c r="P169" s="86"/>
      <c r="Q169" s="86"/>
      <c r="R169" s="86"/>
      <c r="S169" s="86"/>
      <c r="T169" s="87"/>
      <c r="U169" s="39"/>
      <c r="V169" s="39"/>
      <c r="W169" s="39"/>
      <c r="X169" s="39"/>
      <c r="Y169" s="39"/>
      <c r="Z169" s="39"/>
      <c r="AA169" s="39"/>
      <c r="AB169" s="39"/>
      <c r="AC169" s="39"/>
      <c r="AD169" s="39"/>
      <c r="AE169" s="39"/>
      <c r="AT169" s="17" t="s">
        <v>246</v>
      </c>
      <c r="AU169" s="17" t="s">
        <v>80</v>
      </c>
    </row>
    <row r="170" s="2" customFormat="1">
      <c r="A170" s="39"/>
      <c r="B170" s="40"/>
      <c r="C170" s="41"/>
      <c r="D170" s="242" t="s">
        <v>294</v>
      </c>
      <c r="E170" s="41"/>
      <c r="F170" s="246" t="s">
        <v>774</v>
      </c>
      <c r="G170" s="41"/>
      <c r="H170" s="41"/>
      <c r="I170" s="149"/>
      <c r="J170" s="41"/>
      <c r="K170" s="41"/>
      <c r="L170" s="45"/>
      <c r="M170" s="244"/>
      <c r="N170" s="245"/>
      <c r="O170" s="86"/>
      <c r="P170" s="86"/>
      <c r="Q170" s="86"/>
      <c r="R170" s="86"/>
      <c r="S170" s="86"/>
      <c r="T170" s="87"/>
      <c r="U170" s="39"/>
      <c r="V170" s="39"/>
      <c r="W170" s="39"/>
      <c r="X170" s="39"/>
      <c r="Y170" s="39"/>
      <c r="Z170" s="39"/>
      <c r="AA170" s="39"/>
      <c r="AB170" s="39"/>
      <c r="AC170" s="39"/>
      <c r="AD170" s="39"/>
      <c r="AE170" s="39"/>
      <c r="AT170" s="17" t="s">
        <v>294</v>
      </c>
      <c r="AU170" s="17" t="s">
        <v>80</v>
      </c>
    </row>
    <row r="171" s="13" customFormat="1">
      <c r="A171" s="13"/>
      <c r="B171" s="247"/>
      <c r="C171" s="248"/>
      <c r="D171" s="242" t="s">
        <v>248</v>
      </c>
      <c r="E171" s="249" t="s">
        <v>39</v>
      </c>
      <c r="F171" s="250" t="s">
        <v>1191</v>
      </c>
      <c r="G171" s="248"/>
      <c r="H171" s="251">
        <v>18.768000000000001</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248</v>
      </c>
      <c r="AU171" s="257" t="s">
        <v>80</v>
      </c>
      <c r="AV171" s="13" t="s">
        <v>89</v>
      </c>
      <c r="AW171" s="13" t="s">
        <v>41</v>
      </c>
      <c r="AX171" s="13" t="s">
        <v>80</v>
      </c>
      <c r="AY171" s="257" t="s">
        <v>235</v>
      </c>
    </row>
    <row r="172" s="14" customFormat="1">
      <c r="A172" s="14"/>
      <c r="B172" s="258"/>
      <c r="C172" s="259"/>
      <c r="D172" s="242" t="s">
        <v>248</v>
      </c>
      <c r="E172" s="260" t="s">
        <v>1113</v>
      </c>
      <c r="F172" s="261" t="s">
        <v>250</v>
      </c>
      <c r="G172" s="259"/>
      <c r="H172" s="262">
        <v>18.768000000000001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248</v>
      </c>
      <c r="AU172" s="268" t="s">
        <v>80</v>
      </c>
      <c r="AV172" s="14" t="s">
        <v>242</v>
      </c>
      <c r="AW172" s="14" t="s">
        <v>41</v>
      </c>
      <c r="AX172" s="14" t="s">
        <v>87</v>
      </c>
      <c r="AY172" s="268" t="s">
        <v>235</v>
      </c>
    </row>
    <row r="173" s="2" customFormat="1" ht="21.75" customHeight="1">
      <c r="A173" s="39"/>
      <c r="B173" s="40"/>
      <c r="C173" s="229" t="s">
        <v>351</v>
      </c>
      <c r="D173" s="229" t="s">
        <v>238</v>
      </c>
      <c r="E173" s="230" t="s">
        <v>535</v>
      </c>
      <c r="F173" s="231" t="s">
        <v>536</v>
      </c>
      <c r="G173" s="232" t="s">
        <v>182</v>
      </c>
      <c r="H173" s="233">
        <v>28.152000000000001</v>
      </c>
      <c r="I173" s="234"/>
      <c r="J173" s="235">
        <f>ROUND(I173*H173,2)</f>
        <v>0</v>
      </c>
      <c r="K173" s="231" t="s">
        <v>241</v>
      </c>
      <c r="L173" s="45"/>
      <c r="M173" s="236" t="s">
        <v>39</v>
      </c>
      <c r="N173" s="237" t="s">
        <v>53</v>
      </c>
      <c r="O173" s="86"/>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389</v>
      </c>
      <c r="AT173" s="240" t="s">
        <v>238</v>
      </c>
      <c r="AU173" s="240" t="s">
        <v>80</v>
      </c>
      <c r="AY173" s="17" t="s">
        <v>235</v>
      </c>
      <c r="BE173" s="241">
        <f>IF(N173="základní",J173,0)</f>
        <v>0</v>
      </c>
      <c r="BF173" s="241">
        <f>IF(N173="snížená",J173,0)</f>
        <v>0</v>
      </c>
      <c r="BG173" s="241">
        <f>IF(N173="zákl. přenesená",J173,0)</f>
        <v>0</v>
      </c>
      <c r="BH173" s="241">
        <f>IF(N173="sníž. přenesená",J173,0)</f>
        <v>0</v>
      </c>
      <c r="BI173" s="241">
        <f>IF(N173="nulová",J173,0)</f>
        <v>0</v>
      </c>
      <c r="BJ173" s="17" t="s">
        <v>242</v>
      </c>
      <c r="BK173" s="241">
        <f>ROUND(I173*H173,2)</f>
        <v>0</v>
      </c>
      <c r="BL173" s="17" t="s">
        <v>389</v>
      </c>
      <c r="BM173" s="240" t="s">
        <v>1192</v>
      </c>
    </row>
    <row r="174" s="2" customFormat="1">
      <c r="A174" s="39"/>
      <c r="B174" s="40"/>
      <c r="C174" s="41"/>
      <c r="D174" s="242" t="s">
        <v>244</v>
      </c>
      <c r="E174" s="41"/>
      <c r="F174" s="243" t="s">
        <v>538</v>
      </c>
      <c r="G174" s="41"/>
      <c r="H174" s="41"/>
      <c r="I174" s="149"/>
      <c r="J174" s="41"/>
      <c r="K174" s="41"/>
      <c r="L174" s="45"/>
      <c r="M174" s="244"/>
      <c r="N174" s="245"/>
      <c r="O174" s="86"/>
      <c r="P174" s="86"/>
      <c r="Q174" s="86"/>
      <c r="R174" s="86"/>
      <c r="S174" s="86"/>
      <c r="T174" s="87"/>
      <c r="U174" s="39"/>
      <c r="V174" s="39"/>
      <c r="W174" s="39"/>
      <c r="X174" s="39"/>
      <c r="Y174" s="39"/>
      <c r="Z174" s="39"/>
      <c r="AA174" s="39"/>
      <c r="AB174" s="39"/>
      <c r="AC174" s="39"/>
      <c r="AD174" s="39"/>
      <c r="AE174" s="39"/>
      <c r="AT174" s="17" t="s">
        <v>244</v>
      </c>
      <c r="AU174" s="17" t="s">
        <v>80</v>
      </c>
    </row>
    <row r="175" s="2" customFormat="1">
      <c r="A175" s="39"/>
      <c r="B175" s="40"/>
      <c r="C175" s="41"/>
      <c r="D175" s="242" t="s">
        <v>246</v>
      </c>
      <c r="E175" s="41"/>
      <c r="F175" s="246" t="s">
        <v>539</v>
      </c>
      <c r="G175" s="41"/>
      <c r="H175" s="41"/>
      <c r="I175" s="149"/>
      <c r="J175" s="41"/>
      <c r="K175" s="41"/>
      <c r="L175" s="45"/>
      <c r="M175" s="244"/>
      <c r="N175" s="245"/>
      <c r="O175" s="86"/>
      <c r="P175" s="86"/>
      <c r="Q175" s="86"/>
      <c r="R175" s="86"/>
      <c r="S175" s="86"/>
      <c r="T175" s="87"/>
      <c r="U175" s="39"/>
      <c r="V175" s="39"/>
      <c r="W175" s="39"/>
      <c r="X175" s="39"/>
      <c r="Y175" s="39"/>
      <c r="Z175" s="39"/>
      <c r="AA175" s="39"/>
      <c r="AB175" s="39"/>
      <c r="AC175" s="39"/>
      <c r="AD175" s="39"/>
      <c r="AE175" s="39"/>
      <c r="AT175" s="17" t="s">
        <v>246</v>
      </c>
      <c r="AU175" s="17" t="s">
        <v>80</v>
      </c>
    </row>
    <row r="176" s="2" customFormat="1">
      <c r="A176" s="39"/>
      <c r="B176" s="40"/>
      <c r="C176" s="41"/>
      <c r="D176" s="242" t="s">
        <v>294</v>
      </c>
      <c r="E176" s="41"/>
      <c r="F176" s="246" t="s">
        <v>540</v>
      </c>
      <c r="G176" s="41"/>
      <c r="H176" s="41"/>
      <c r="I176" s="149"/>
      <c r="J176" s="41"/>
      <c r="K176" s="41"/>
      <c r="L176" s="45"/>
      <c r="M176" s="244"/>
      <c r="N176" s="245"/>
      <c r="O176" s="86"/>
      <c r="P176" s="86"/>
      <c r="Q176" s="86"/>
      <c r="R176" s="86"/>
      <c r="S176" s="86"/>
      <c r="T176" s="87"/>
      <c r="U176" s="39"/>
      <c r="V176" s="39"/>
      <c r="W176" s="39"/>
      <c r="X176" s="39"/>
      <c r="Y176" s="39"/>
      <c r="Z176" s="39"/>
      <c r="AA176" s="39"/>
      <c r="AB176" s="39"/>
      <c r="AC176" s="39"/>
      <c r="AD176" s="39"/>
      <c r="AE176" s="39"/>
      <c r="AT176" s="17" t="s">
        <v>294</v>
      </c>
      <c r="AU176" s="17" t="s">
        <v>80</v>
      </c>
    </row>
    <row r="177" s="13" customFormat="1">
      <c r="A177" s="13"/>
      <c r="B177" s="247"/>
      <c r="C177" s="248"/>
      <c r="D177" s="242" t="s">
        <v>248</v>
      </c>
      <c r="E177" s="249" t="s">
        <v>39</v>
      </c>
      <c r="F177" s="250" t="s">
        <v>1149</v>
      </c>
      <c r="G177" s="248"/>
      <c r="H177" s="251">
        <v>28.152000000000001</v>
      </c>
      <c r="I177" s="252"/>
      <c r="J177" s="248"/>
      <c r="K177" s="248"/>
      <c r="L177" s="253"/>
      <c r="M177" s="254"/>
      <c r="N177" s="255"/>
      <c r="O177" s="255"/>
      <c r="P177" s="255"/>
      <c r="Q177" s="255"/>
      <c r="R177" s="255"/>
      <c r="S177" s="255"/>
      <c r="T177" s="256"/>
      <c r="U177" s="13"/>
      <c r="V177" s="13"/>
      <c r="W177" s="13"/>
      <c r="X177" s="13"/>
      <c r="Y177" s="13"/>
      <c r="Z177" s="13"/>
      <c r="AA177" s="13"/>
      <c r="AB177" s="13"/>
      <c r="AC177" s="13"/>
      <c r="AD177" s="13"/>
      <c r="AE177" s="13"/>
      <c r="AT177" s="257" t="s">
        <v>248</v>
      </c>
      <c r="AU177" s="257" t="s">
        <v>80</v>
      </c>
      <c r="AV177" s="13" t="s">
        <v>89</v>
      </c>
      <c r="AW177" s="13" t="s">
        <v>41</v>
      </c>
      <c r="AX177" s="13" t="s">
        <v>80</v>
      </c>
      <c r="AY177" s="257" t="s">
        <v>235</v>
      </c>
    </row>
    <row r="178" s="14" customFormat="1">
      <c r="A178" s="14"/>
      <c r="B178" s="258"/>
      <c r="C178" s="259"/>
      <c r="D178" s="242" t="s">
        <v>248</v>
      </c>
      <c r="E178" s="260" t="s">
        <v>39</v>
      </c>
      <c r="F178" s="261" t="s">
        <v>250</v>
      </c>
      <c r="G178" s="259"/>
      <c r="H178" s="262">
        <v>28.152000000000001</v>
      </c>
      <c r="I178" s="263"/>
      <c r="J178" s="259"/>
      <c r="K178" s="259"/>
      <c r="L178" s="264"/>
      <c r="M178" s="265"/>
      <c r="N178" s="266"/>
      <c r="O178" s="266"/>
      <c r="P178" s="266"/>
      <c r="Q178" s="266"/>
      <c r="R178" s="266"/>
      <c r="S178" s="266"/>
      <c r="T178" s="267"/>
      <c r="U178" s="14"/>
      <c r="V178" s="14"/>
      <c r="W178" s="14"/>
      <c r="X178" s="14"/>
      <c r="Y178" s="14"/>
      <c r="Z178" s="14"/>
      <c r="AA178" s="14"/>
      <c r="AB178" s="14"/>
      <c r="AC178" s="14"/>
      <c r="AD178" s="14"/>
      <c r="AE178" s="14"/>
      <c r="AT178" s="268" t="s">
        <v>248</v>
      </c>
      <c r="AU178" s="268" t="s">
        <v>80</v>
      </c>
      <c r="AV178" s="14" t="s">
        <v>242</v>
      </c>
      <c r="AW178" s="14" t="s">
        <v>41</v>
      </c>
      <c r="AX178" s="14" t="s">
        <v>87</v>
      </c>
      <c r="AY178" s="268" t="s">
        <v>235</v>
      </c>
    </row>
    <row r="179" s="2" customFormat="1" ht="21.75" customHeight="1">
      <c r="A179" s="39"/>
      <c r="B179" s="40"/>
      <c r="C179" s="229" t="s">
        <v>358</v>
      </c>
      <c r="D179" s="229" t="s">
        <v>238</v>
      </c>
      <c r="E179" s="230" t="s">
        <v>425</v>
      </c>
      <c r="F179" s="231" t="s">
        <v>426</v>
      </c>
      <c r="G179" s="232" t="s">
        <v>182</v>
      </c>
      <c r="H179" s="233">
        <v>0.11500000000000001</v>
      </c>
      <c r="I179" s="234"/>
      <c r="J179" s="235">
        <f>ROUND(I179*H179,2)</f>
        <v>0</v>
      </c>
      <c r="K179" s="231" t="s">
        <v>241</v>
      </c>
      <c r="L179" s="45"/>
      <c r="M179" s="236" t="s">
        <v>39</v>
      </c>
      <c r="N179" s="237" t="s">
        <v>53</v>
      </c>
      <c r="O179" s="86"/>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389</v>
      </c>
      <c r="AT179" s="240" t="s">
        <v>238</v>
      </c>
      <c r="AU179" s="240" t="s">
        <v>80</v>
      </c>
      <c r="AY179" s="17" t="s">
        <v>235</v>
      </c>
      <c r="BE179" s="241">
        <f>IF(N179="základní",J179,0)</f>
        <v>0</v>
      </c>
      <c r="BF179" s="241">
        <f>IF(N179="snížená",J179,0)</f>
        <v>0</v>
      </c>
      <c r="BG179" s="241">
        <f>IF(N179="zákl. přenesená",J179,0)</f>
        <v>0</v>
      </c>
      <c r="BH179" s="241">
        <f>IF(N179="sníž. přenesená",J179,0)</f>
        <v>0</v>
      </c>
      <c r="BI179" s="241">
        <f>IF(N179="nulová",J179,0)</f>
        <v>0</v>
      </c>
      <c r="BJ179" s="17" t="s">
        <v>242</v>
      </c>
      <c r="BK179" s="241">
        <f>ROUND(I179*H179,2)</f>
        <v>0</v>
      </c>
      <c r="BL179" s="17" t="s">
        <v>389</v>
      </c>
      <c r="BM179" s="240" t="s">
        <v>1193</v>
      </c>
    </row>
    <row r="180" s="2" customFormat="1">
      <c r="A180" s="39"/>
      <c r="B180" s="40"/>
      <c r="C180" s="41"/>
      <c r="D180" s="242" t="s">
        <v>244</v>
      </c>
      <c r="E180" s="41"/>
      <c r="F180" s="243" t="s">
        <v>428</v>
      </c>
      <c r="G180" s="41"/>
      <c r="H180" s="41"/>
      <c r="I180" s="149"/>
      <c r="J180" s="41"/>
      <c r="K180" s="41"/>
      <c r="L180" s="45"/>
      <c r="M180" s="244"/>
      <c r="N180" s="245"/>
      <c r="O180" s="86"/>
      <c r="P180" s="86"/>
      <c r="Q180" s="86"/>
      <c r="R180" s="86"/>
      <c r="S180" s="86"/>
      <c r="T180" s="87"/>
      <c r="U180" s="39"/>
      <c r="V180" s="39"/>
      <c r="W180" s="39"/>
      <c r="X180" s="39"/>
      <c r="Y180" s="39"/>
      <c r="Z180" s="39"/>
      <c r="AA180" s="39"/>
      <c r="AB180" s="39"/>
      <c r="AC180" s="39"/>
      <c r="AD180" s="39"/>
      <c r="AE180" s="39"/>
      <c r="AT180" s="17" t="s">
        <v>244</v>
      </c>
      <c r="AU180" s="17" t="s">
        <v>80</v>
      </c>
    </row>
    <row r="181" s="2" customFormat="1">
      <c r="A181" s="39"/>
      <c r="B181" s="40"/>
      <c r="C181" s="41"/>
      <c r="D181" s="242" t="s">
        <v>246</v>
      </c>
      <c r="E181" s="41"/>
      <c r="F181" s="246" t="s">
        <v>634</v>
      </c>
      <c r="G181" s="41"/>
      <c r="H181" s="41"/>
      <c r="I181" s="149"/>
      <c r="J181" s="41"/>
      <c r="K181" s="41"/>
      <c r="L181" s="45"/>
      <c r="M181" s="244"/>
      <c r="N181" s="245"/>
      <c r="O181" s="86"/>
      <c r="P181" s="86"/>
      <c r="Q181" s="86"/>
      <c r="R181" s="86"/>
      <c r="S181" s="86"/>
      <c r="T181" s="87"/>
      <c r="U181" s="39"/>
      <c r="V181" s="39"/>
      <c r="W181" s="39"/>
      <c r="X181" s="39"/>
      <c r="Y181" s="39"/>
      <c r="Z181" s="39"/>
      <c r="AA181" s="39"/>
      <c r="AB181" s="39"/>
      <c r="AC181" s="39"/>
      <c r="AD181" s="39"/>
      <c r="AE181" s="39"/>
      <c r="AT181" s="17" t="s">
        <v>246</v>
      </c>
      <c r="AU181" s="17" t="s">
        <v>80</v>
      </c>
    </row>
    <row r="182" s="13" customFormat="1">
      <c r="A182" s="13"/>
      <c r="B182" s="247"/>
      <c r="C182" s="248"/>
      <c r="D182" s="242" t="s">
        <v>248</v>
      </c>
      <c r="E182" s="249" t="s">
        <v>39</v>
      </c>
      <c r="F182" s="250" t="s">
        <v>1194</v>
      </c>
      <c r="G182" s="248"/>
      <c r="H182" s="251">
        <v>0.11500000000000001</v>
      </c>
      <c r="I182" s="252"/>
      <c r="J182" s="248"/>
      <c r="K182" s="248"/>
      <c r="L182" s="253"/>
      <c r="M182" s="254"/>
      <c r="N182" s="255"/>
      <c r="O182" s="255"/>
      <c r="P182" s="255"/>
      <c r="Q182" s="255"/>
      <c r="R182" s="255"/>
      <c r="S182" s="255"/>
      <c r="T182" s="256"/>
      <c r="U182" s="13"/>
      <c r="V182" s="13"/>
      <c r="W182" s="13"/>
      <c r="X182" s="13"/>
      <c r="Y182" s="13"/>
      <c r="Z182" s="13"/>
      <c r="AA182" s="13"/>
      <c r="AB182" s="13"/>
      <c r="AC182" s="13"/>
      <c r="AD182" s="13"/>
      <c r="AE182" s="13"/>
      <c r="AT182" s="257" t="s">
        <v>248</v>
      </c>
      <c r="AU182" s="257" t="s">
        <v>80</v>
      </c>
      <c r="AV182" s="13" t="s">
        <v>89</v>
      </c>
      <c r="AW182" s="13" t="s">
        <v>41</v>
      </c>
      <c r="AX182" s="13" t="s">
        <v>80</v>
      </c>
      <c r="AY182" s="257" t="s">
        <v>235</v>
      </c>
    </row>
    <row r="183" s="14" customFormat="1">
      <c r="A183" s="14"/>
      <c r="B183" s="258"/>
      <c r="C183" s="259"/>
      <c r="D183" s="242" t="s">
        <v>248</v>
      </c>
      <c r="E183" s="260" t="s">
        <v>39</v>
      </c>
      <c r="F183" s="261" t="s">
        <v>250</v>
      </c>
      <c r="G183" s="259"/>
      <c r="H183" s="262">
        <v>0.11500000000000001</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248</v>
      </c>
      <c r="AU183" s="268" t="s">
        <v>80</v>
      </c>
      <c r="AV183" s="14" t="s">
        <v>242</v>
      </c>
      <c r="AW183" s="14" t="s">
        <v>41</v>
      </c>
      <c r="AX183" s="14" t="s">
        <v>87</v>
      </c>
      <c r="AY183" s="268" t="s">
        <v>235</v>
      </c>
    </row>
    <row r="184" s="12" customFormat="1" ht="25.92" customHeight="1">
      <c r="A184" s="12"/>
      <c r="B184" s="213"/>
      <c r="C184" s="214"/>
      <c r="D184" s="215" t="s">
        <v>79</v>
      </c>
      <c r="E184" s="216" t="s">
        <v>233</v>
      </c>
      <c r="F184" s="216" t="s">
        <v>234</v>
      </c>
      <c r="G184" s="214"/>
      <c r="H184" s="214"/>
      <c r="I184" s="217"/>
      <c r="J184" s="218">
        <f>BK184</f>
        <v>0</v>
      </c>
      <c r="K184" s="214"/>
      <c r="L184" s="219"/>
      <c r="M184" s="220"/>
      <c r="N184" s="221"/>
      <c r="O184" s="221"/>
      <c r="P184" s="222">
        <f>P185+P206+P213</f>
        <v>0</v>
      </c>
      <c r="Q184" s="221"/>
      <c r="R184" s="222">
        <f>R185+R206+R213</f>
        <v>0.439</v>
      </c>
      <c r="S184" s="221"/>
      <c r="T184" s="223">
        <f>T185+T206+T213</f>
        <v>0</v>
      </c>
      <c r="U184" s="12"/>
      <c r="V184" s="12"/>
      <c r="W184" s="12"/>
      <c r="X184" s="12"/>
      <c r="Y184" s="12"/>
      <c r="Z184" s="12"/>
      <c r="AA184" s="12"/>
      <c r="AB184" s="12"/>
      <c r="AC184" s="12"/>
      <c r="AD184" s="12"/>
      <c r="AE184" s="12"/>
      <c r="AR184" s="224" t="s">
        <v>87</v>
      </c>
      <c r="AT184" s="225" t="s">
        <v>79</v>
      </c>
      <c r="AU184" s="225" t="s">
        <v>80</v>
      </c>
      <c r="AY184" s="224" t="s">
        <v>235</v>
      </c>
      <c r="BK184" s="226">
        <f>BK185+BK206+BK213</f>
        <v>0</v>
      </c>
    </row>
    <row r="185" s="12" customFormat="1" ht="22.8" customHeight="1">
      <c r="A185" s="12"/>
      <c r="B185" s="213"/>
      <c r="C185" s="214"/>
      <c r="D185" s="215" t="s">
        <v>79</v>
      </c>
      <c r="E185" s="227" t="s">
        <v>236</v>
      </c>
      <c r="F185" s="227" t="s">
        <v>237</v>
      </c>
      <c r="G185" s="214"/>
      <c r="H185" s="214"/>
      <c r="I185" s="217"/>
      <c r="J185" s="228">
        <f>BK185</f>
        <v>0</v>
      </c>
      <c r="K185" s="214"/>
      <c r="L185" s="219"/>
      <c r="M185" s="220"/>
      <c r="N185" s="221"/>
      <c r="O185" s="221"/>
      <c r="P185" s="222">
        <f>SUM(P186:P205)</f>
        <v>0</v>
      </c>
      <c r="Q185" s="221"/>
      <c r="R185" s="222">
        <f>SUM(R186:R205)</f>
        <v>0.439</v>
      </c>
      <c r="S185" s="221"/>
      <c r="T185" s="223">
        <f>SUM(T186:T205)</f>
        <v>0</v>
      </c>
      <c r="U185" s="12"/>
      <c r="V185" s="12"/>
      <c r="W185" s="12"/>
      <c r="X185" s="12"/>
      <c r="Y185" s="12"/>
      <c r="Z185" s="12"/>
      <c r="AA185" s="12"/>
      <c r="AB185" s="12"/>
      <c r="AC185" s="12"/>
      <c r="AD185" s="12"/>
      <c r="AE185" s="12"/>
      <c r="AR185" s="224" t="s">
        <v>87</v>
      </c>
      <c r="AT185" s="225" t="s">
        <v>79</v>
      </c>
      <c r="AU185" s="225" t="s">
        <v>87</v>
      </c>
      <c r="AY185" s="224" t="s">
        <v>235</v>
      </c>
      <c r="BK185" s="226">
        <f>SUM(BK186:BK205)</f>
        <v>0</v>
      </c>
    </row>
    <row r="186" s="2" customFormat="1" ht="21.75" customHeight="1">
      <c r="A186" s="39"/>
      <c r="B186" s="40"/>
      <c r="C186" s="229" t="s">
        <v>364</v>
      </c>
      <c r="D186" s="229" t="s">
        <v>238</v>
      </c>
      <c r="E186" s="230" t="s">
        <v>239</v>
      </c>
      <c r="F186" s="231" t="s">
        <v>240</v>
      </c>
      <c r="G186" s="232" t="s">
        <v>186</v>
      </c>
      <c r="H186" s="233">
        <v>0.19</v>
      </c>
      <c r="I186" s="234"/>
      <c r="J186" s="235">
        <f>ROUND(I186*H186,2)</f>
        <v>0</v>
      </c>
      <c r="K186" s="231" t="s">
        <v>241</v>
      </c>
      <c r="L186" s="45"/>
      <c r="M186" s="236" t="s">
        <v>39</v>
      </c>
      <c r="N186" s="237" t="s">
        <v>53</v>
      </c>
      <c r="O186" s="86"/>
      <c r="P186" s="238">
        <f>O186*H186</f>
        <v>0</v>
      </c>
      <c r="Q186" s="238">
        <v>0</v>
      </c>
      <c r="R186" s="238">
        <f>Q186*H186</f>
        <v>0</v>
      </c>
      <c r="S186" s="238">
        <v>0</v>
      </c>
      <c r="T186" s="239">
        <f>S186*H186</f>
        <v>0</v>
      </c>
      <c r="U186" s="39"/>
      <c r="V186" s="39"/>
      <c r="W186" s="39"/>
      <c r="X186" s="39"/>
      <c r="Y186" s="39"/>
      <c r="Z186" s="39"/>
      <c r="AA186" s="39"/>
      <c r="AB186" s="39"/>
      <c r="AC186" s="39"/>
      <c r="AD186" s="39"/>
      <c r="AE186" s="39"/>
      <c r="AR186" s="240" t="s">
        <v>242</v>
      </c>
      <c r="AT186" s="240" t="s">
        <v>238</v>
      </c>
      <c r="AU186" s="240" t="s">
        <v>89</v>
      </c>
      <c r="AY186" s="17" t="s">
        <v>235</v>
      </c>
      <c r="BE186" s="241">
        <f>IF(N186="základní",J186,0)</f>
        <v>0</v>
      </c>
      <c r="BF186" s="241">
        <f>IF(N186="snížená",J186,0)</f>
        <v>0</v>
      </c>
      <c r="BG186" s="241">
        <f>IF(N186="zákl. přenesená",J186,0)</f>
        <v>0</v>
      </c>
      <c r="BH186" s="241">
        <f>IF(N186="sníž. přenesená",J186,0)</f>
        <v>0</v>
      </c>
      <c r="BI186" s="241">
        <f>IF(N186="nulová",J186,0)</f>
        <v>0</v>
      </c>
      <c r="BJ186" s="17" t="s">
        <v>242</v>
      </c>
      <c r="BK186" s="241">
        <f>ROUND(I186*H186,2)</f>
        <v>0</v>
      </c>
      <c r="BL186" s="17" t="s">
        <v>242</v>
      </c>
      <c r="BM186" s="240" t="s">
        <v>1195</v>
      </c>
    </row>
    <row r="187" s="2" customFormat="1">
      <c r="A187" s="39"/>
      <c r="B187" s="40"/>
      <c r="C187" s="41"/>
      <c r="D187" s="242" t="s">
        <v>244</v>
      </c>
      <c r="E187" s="41"/>
      <c r="F187" s="243" t="s">
        <v>245</v>
      </c>
      <c r="G187" s="41"/>
      <c r="H187" s="41"/>
      <c r="I187" s="149"/>
      <c r="J187" s="41"/>
      <c r="K187" s="41"/>
      <c r="L187" s="45"/>
      <c r="M187" s="244"/>
      <c r="N187" s="245"/>
      <c r="O187" s="86"/>
      <c r="P187" s="86"/>
      <c r="Q187" s="86"/>
      <c r="R187" s="86"/>
      <c r="S187" s="86"/>
      <c r="T187" s="87"/>
      <c r="U187" s="39"/>
      <c r="V187" s="39"/>
      <c r="W187" s="39"/>
      <c r="X187" s="39"/>
      <c r="Y187" s="39"/>
      <c r="Z187" s="39"/>
      <c r="AA187" s="39"/>
      <c r="AB187" s="39"/>
      <c r="AC187" s="39"/>
      <c r="AD187" s="39"/>
      <c r="AE187" s="39"/>
      <c r="AT187" s="17" t="s">
        <v>244</v>
      </c>
      <c r="AU187" s="17" t="s">
        <v>89</v>
      </c>
    </row>
    <row r="188" s="2" customFormat="1">
      <c r="A188" s="39"/>
      <c r="B188" s="40"/>
      <c r="C188" s="41"/>
      <c r="D188" s="242" t="s">
        <v>246</v>
      </c>
      <c r="E188" s="41"/>
      <c r="F188" s="246" t="s">
        <v>247</v>
      </c>
      <c r="G188" s="41"/>
      <c r="H188" s="41"/>
      <c r="I188" s="149"/>
      <c r="J188" s="41"/>
      <c r="K188" s="41"/>
      <c r="L188" s="45"/>
      <c r="M188" s="244"/>
      <c r="N188" s="245"/>
      <c r="O188" s="86"/>
      <c r="P188" s="86"/>
      <c r="Q188" s="86"/>
      <c r="R188" s="86"/>
      <c r="S188" s="86"/>
      <c r="T188" s="87"/>
      <c r="U188" s="39"/>
      <c r="V188" s="39"/>
      <c r="W188" s="39"/>
      <c r="X188" s="39"/>
      <c r="Y188" s="39"/>
      <c r="Z188" s="39"/>
      <c r="AA188" s="39"/>
      <c r="AB188" s="39"/>
      <c r="AC188" s="39"/>
      <c r="AD188" s="39"/>
      <c r="AE188" s="39"/>
      <c r="AT188" s="17" t="s">
        <v>246</v>
      </c>
      <c r="AU188" s="17" t="s">
        <v>89</v>
      </c>
    </row>
    <row r="189" s="13" customFormat="1">
      <c r="A189" s="13"/>
      <c r="B189" s="247"/>
      <c r="C189" s="248"/>
      <c r="D189" s="242" t="s">
        <v>248</v>
      </c>
      <c r="E189" s="249" t="s">
        <v>39</v>
      </c>
      <c r="F189" s="250" t="s">
        <v>1196</v>
      </c>
      <c r="G189" s="248"/>
      <c r="H189" s="251">
        <v>0.19</v>
      </c>
      <c r="I189" s="252"/>
      <c r="J189" s="248"/>
      <c r="K189" s="248"/>
      <c r="L189" s="253"/>
      <c r="M189" s="254"/>
      <c r="N189" s="255"/>
      <c r="O189" s="255"/>
      <c r="P189" s="255"/>
      <c r="Q189" s="255"/>
      <c r="R189" s="255"/>
      <c r="S189" s="255"/>
      <c r="T189" s="256"/>
      <c r="U189" s="13"/>
      <c r="V189" s="13"/>
      <c r="W189" s="13"/>
      <c r="X189" s="13"/>
      <c r="Y189" s="13"/>
      <c r="Z189" s="13"/>
      <c r="AA189" s="13"/>
      <c r="AB189" s="13"/>
      <c r="AC189" s="13"/>
      <c r="AD189" s="13"/>
      <c r="AE189" s="13"/>
      <c r="AT189" s="257" t="s">
        <v>248</v>
      </c>
      <c r="AU189" s="257" t="s">
        <v>89</v>
      </c>
      <c r="AV189" s="13" t="s">
        <v>89</v>
      </c>
      <c r="AW189" s="13" t="s">
        <v>41</v>
      </c>
      <c r="AX189" s="13" t="s">
        <v>80</v>
      </c>
      <c r="AY189" s="257" t="s">
        <v>235</v>
      </c>
    </row>
    <row r="190" s="14" customFormat="1">
      <c r="A190" s="14"/>
      <c r="B190" s="258"/>
      <c r="C190" s="259"/>
      <c r="D190" s="242" t="s">
        <v>248</v>
      </c>
      <c r="E190" s="260" t="s">
        <v>39</v>
      </c>
      <c r="F190" s="261" t="s">
        <v>250</v>
      </c>
      <c r="G190" s="259"/>
      <c r="H190" s="262">
        <v>0.19</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248</v>
      </c>
      <c r="AU190" s="268" t="s">
        <v>89</v>
      </c>
      <c r="AV190" s="14" t="s">
        <v>242</v>
      </c>
      <c r="AW190" s="14" t="s">
        <v>41</v>
      </c>
      <c r="AX190" s="14" t="s">
        <v>87</v>
      </c>
      <c r="AY190" s="268" t="s">
        <v>235</v>
      </c>
    </row>
    <row r="191" s="2" customFormat="1" ht="21.75" customHeight="1">
      <c r="A191" s="39"/>
      <c r="B191" s="40"/>
      <c r="C191" s="229" t="s">
        <v>7</v>
      </c>
      <c r="D191" s="229" t="s">
        <v>238</v>
      </c>
      <c r="E191" s="230" t="s">
        <v>681</v>
      </c>
      <c r="F191" s="231" t="s">
        <v>682</v>
      </c>
      <c r="G191" s="232" t="s">
        <v>197</v>
      </c>
      <c r="H191" s="233">
        <v>7</v>
      </c>
      <c r="I191" s="234"/>
      <c r="J191" s="235">
        <f>ROUND(I191*H191,2)</f>
        <v>0</v>
      </c>
      <c r="K191" s="231" t="s">
        <v>241</v>
      </c>
      <c r="L191" s="45"/>
      <c r="M191" s="236" t="s">
        <v>39</v>
      </c>
      <c r="N191" s="237" t="s">
        <v>53</v>
      </c>
      <c r="O191" s="86"/>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242</v>
      </c>
      <c r="AT191" s="240" t="s">
        <v>238</v>
      </c>
      <c r="AU191" s="240" t="s">
        <v>89</v>
      </c>
      <c r="AY191" s="17" t="s">
        <v>235</v>
      </c>
      <c r="BE191" s="241">
        <f>IF(N191="základní",J191,0)</f>
        <v>0</v>
      </c>
      <c r="BF191" s="241">
        <f>IF(N191="snížená",J191,0)</f>
        <v>0</v>
      </c>
      <c r="BG191" s="241">
        <f>IF(N191="zákl. přenesená",J191,0)</f>
        <v>0</v>
      </c>
      <c r="BH191" s="241">
        <f>IF(N191="sníž. přenesená",J191,0)</f>
        <v>0</v>
      </c>
      <c r="BI191" s="241">
        <f>IF(N191="nulová",J191,0)</f>
        <v>0</v>
      </c>
      <c r="BJ191" s="17" t="s">
        <v>242</v>
      </c>
      <c r="BK191" s="241">
        <f>ROUND(I191*H191,2)</f>
        <v>0</v>
      </c>
      <c r="BL191" s="17" t="s">
        <v>242</v>
      </c>
      <c r="BM191" s="240" t="s">
        <v>1197</v>
      </c>
    </row>
    <row r="192" s="2" customFormat="1">
      <c r="A192" s="39"/>
      <c r="B192" s="40"/>
      <c r="C192" s="41"/>
      <c r="D192" s="242" t="s">
        <v>244</v>
      </c>
      <c r="E192" s="41"/>
      <c r="F192" s="243" t="s">
        <v>684</v>
      </c>
      <c r="G192" s="41"/>
      <c r="H192" s="41"/>
      <c r="I192" s="149"/>
      <c r="J192" s="41"/>
      <c r="K192" s="41"/>
      <c r="L192" s="45"/>
      <c r="M192" s="244"/>
      <c r="N192" s="245"/>
      <c r="O192" s="86"/>
      <c r="P192" s="86"/>
      <c r="Q192" s="86"/>
      <c r="R192" s="86"/>
      <c r="S192" s="86"/>
      <c r="T192" s="87"/>
      <c r="U192" s="39"/>
      <c r="V192" s="39"/>
      <c r="W192" s="39"/>
      <c r="X192" s="39"/>
      <c r="Y192" s="39"/>
      <c r="Z192" s="39"/>
      <c r="AA192" s="39"/>
      <c r="AB192" s="39"/>
      <c r="AC192" s="39"/>
      <c r="AD192" s="39"/>
      <c r="AE192" s="39"/>
      <c r="AT192" s="17" t="s">
        <v>244</v>
      </c>
      <c r="AU192" s="17" t="s">
        <v>89</v>
      </c>
    </row>
    <row r="193" s="2" customFormat="1">
      <c r="A193" s="39"/>
      <c r="B193" s="40"/>
      <c r="C193" s="41"/>
      <c r="D193" s="242" t="s">
        <v>246</v>
      </c>
      <c r="E193" s="41"/>
      <c r="F193" s="246" t="s">
        <v>603</v>
      </c>
      <c r="G193" s="41"/>
      <c r="H193" s="41"/>
      <c r="I193" s="149"/>
      <c r="J193" s="41"/>
      <c r="K193" s="41"/>
      <c r="L193" s="45"/>
      <c r="M193" s="244"/>
      <c r="N193" s="245"/>
      <c r="O193" s="86"/>
      <c r="P193" s="86"/>
      <c r="Q193" s="86"/>
      <c r="R193" s="86"/>
      <c r="S193" s="86"/>
      <c r="T193" s="87"/>
      <c r="U193" s="39"/>
      <c r="V193" s="39"/>
      <c r="W193" s="39"/>
      <c r="X193" s="39"/>
      <c r="Y193" s="39"/>
      <c r="Z193" s="39"/>
      <c r="AA193" s="39"/>
      <c r="AB193" s="39"/>
      <c r="AC193" s="39"/>
      <c r="AD193" s="39"/>
      <c r="AE193" s="39"/>
      <c r="AT193" s="17" t="s">
        <v>246</v>
      </c>
      <c r="AU193" s="17" t="s">
        <v>89</v>
      </c>
    </row>
    <row r="194" s="13" customFormat="1">
      <c r="A194" s="13"/>
      <c r="B194" s="247"/>
      <c r="C194" s="248"/>
      <c r="D194" s="242" t="s">
        <v>248</v>
      </c>
      <c r="E194" s="249" t="s">
        <v>39</v>
      </c>
      <c r="F194" s="250" t="s">
        <v>1198</v>
      </c>
      <c r="G194" s="248"/>
      <c r="H194" s="251">
        <v>7</v>
      </c>
      <c r="I194" s="252"/>
      <c r="J194" s="248"/>
      <c r="K194" s="248"/>
      <c r="L194" s="253"/>
      <c r="M194" s="254"/>
      <c r="N194" s="255"/>
      <c r="O194" s="255"/>
      <c r="P194" s="255"/>
      <c r="Q194" s="255"/>
      <c r="R194" s="255"/>
      <c r="S194" s="255"/>
      <c r="T194" s="256"/>
      <c r="U194" s="13"/>
      <c r="V194" s="13"/>
      <c r="W194" s="13"/>
      <c r="X194" s="13"/>
      <c r="Y194" s="13"/>
      <c r="Z194" s="13"/>
      <c r="AA194" s="13"/>
      <c r="AB194" s="13"/>
      <c r="AC194" s="13"/>
      <c r="AD194" s="13"/>
      <c r="AE194" s="13"/>
      <c r="AT194" s="257" t="s">
        <v>248</v>
      </c>
      <c r="AU194" s="257" t="s">
        <v>89</v>
      </c>
      <c r="AV194" s="13" t="s">
        <v>89</v>
      </c>
      <c r="AW194" s="13" t="s">
        <v>41</v>
      </c>
      <c r="AX194" s="13" t="s">
        <v>80</v>
      </c>
      <c r="AY194" s="257" t="s">
        <v>235</v>
      </c>
    </row>
    <row r="195" s="14" customFormat="1">
      <c r="A195" s="14"/>
      <c r="B195" s="258"/>
      <c r="C195" s="259"/>
      <c r="D195" s="242" t="s">
        <v>248</v>
      </c>
      <c r="E195" s="260" t="s">
        <v>39</v>
      </c>
      <c r="F195" s="261" t="s">
        <v>250</v>
      </c>
      <c r="G195" s="259"/>
      <c r="H195" s="262">
        <v>7</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248</v>
      </c>
      <c r="AU195" s="268" t="s">
        <v>89</v>
      </c>
      <c r="AV195" s="14" t="s">
        <v>242</v>
      </c>
      <c r="AW195" s="14" t="s">
        <v>41</v>
      </c>
      <c r="AX195" s="14" t="s">
        <v>87</v>
      </c>
      <c r="AY195" s="268" t="s">
        <v>235</v>
      </c>
    </row>
    <row r="196" s="2" customFormat="1" ht="21.75" customHeight="1">
      <c r="A196" s="39"/>
      <c r="B196" s="40"/>
      <c r="C196" s="269" t="s">
        <v>377</v>
      </c>
      <c r="D196" s="269" t="s">
        <v>290</v>
      </c>
      <c r="E196" s="270" t="s">
        <v>314</v>
      </c>
      <c r="F196" s="271" t="s">
        <v>315</v>
      </c>
      <c r="G196" s="272" t="s">
        <v>191</v>
      </c>
      <c r="H196" s="273">
        <v>2</v>
      </c>
      <c r="I196" s="274"/>
      <c r="J196" s="275">
        <f>ROUND(I196*H196,2)</f>
        <v>0</v>
      </c>
      <c r="K196" s="271" t="s">
        <v>241</v>
      </c>
      <c r="L196" s="276"/>
      <c r="M196" s="277" t="s">
        <v>39</v>
      </c>
      <c r="N196" s="278" t="s">
        <v>53</v>
      </c>
      <c r="O196" s="86"/>
      <c r="P196" s="238">
        <f>O196*H196</f>
        <v>0</v>
      </c>
      <c r="Q196" s="238">
        <v>0.2195</v>
      </c>
      <c r="R196" s="238">
        <f>Q196*H196</f>
        <v>0.439</v>
      </c>
      <c r="S196" s="238">
        <v>0</v>
      </c>
      <c r="T196" s="239">
        <f>S196*H196</f>
        <v>0</v>
      </c>
      <c r="U196" s="39"/>
      <c r="V196" s="39"/>
      <c r="W196" s="39"/>
      <c r="X196" s="39"/>
      <c r="Y196" s="39"/>
      <c r="Z196" s="39"/>
      <c r="AA196" s="39"/>
      <c r="AB196" s="39"/>
      <c r="AC196" s="39"/>
      <c r="AD196" s="39"/>
      <c r="AE196" s="39"/>
      <c r="AR196" s="240" t="s">
        <v>289</v>
      </c>
      <c r="AT196" s="240" t="s">
        <v>290</v>
      </c>
      <c r="AU196" s="240" t="s">
        <v>89</v>
      </c>
      <c r="AY196" s="17" t="s">
        <v>235</v>
      </c>
      <c r="BE196" s="241">
        <f>IF(N196="základní",J196,0)</f>
        <v>0</v>
      </c>
      <c r="BF196" s="241">
        <f>IF(N196="snížená",J196,0)</f>
        <v>0</v>
      </c>
      <c r="BG196" s="241">
        <f>IF(N196="zákl. přenesená",J196,0)</f>
        <v>0</v>
      </c>
      <c r="BH196" s="241">
        <f>IF(N196="sníž. přenesená",J196,0)</f>
        <v>0</v>
      </c>
      <c r="BI196" s="241">
        <f>IF(N196="nulová",J196,0)</f>
        <v>0</v>
      </c>
      <c r="BJ196" s="17" t="s">
        <v>242</v>
      </c>
      <c r="BK196" s="241">
        <f>ROUND(I196*H196,2)</f>
        <v>0</v>
      </c>
      <c r="BL196" s="17" t="s">
        <v>242</v>
      </c>
      <c r="BM196" s="240" t="s">
        <v>1199</v>
      </c>
    </row>
    <row r="197" s="2" customFormat="1">
      <c r="A197" s="39"/>
      <c r="B197" s="40"/>
      <c r="C197" s="41"/>
      <c r="D197" s="242" t="s">
        <v>244</v>
      </c>
      <c r="E197" s="41"/>
      <c r="F197" s="243" t="s">
        <v>315</v>
      </c>
      <c r="G197" s="41"/>
      <c r="H197" s="41"/>
      <c r="I197" s="149"/>
      <c r="J197" s="41"/>
      <c r="K197" s="41"/>
      <c r="L197" s="45"/>
      <c r="M197" s="244"/>
      <c r="N197" s="245"/>
      <c r="O197" s="86"/>
      <c r="P197" s="86"/>
      <c r="Q197" s="86"/>
      <c r="R197" s="86"/>
      <c r="S197" s="86"/>
      <c r="T197" s="87"/>
      <c r="U197" s="39"/>
      <c r="V197" s="39"/>
      <c r="W197" s="39"/>
      <c r="X197" s="39"/>
      <c r="Y197" s="39"/>
      <c r="Z197" s="39"/>
      <c r="AA197" s="39"/>
      <c r="AB197" s="39"/>
      <c r="AC197" s="39"/>
      <c r="AD197" s="39"/>
      <c r="AE197" s="39"/>
      <c r="AT197" s="17" t="s">
        <v>244</v>
      </c>
      <c r="AU197" s="17" t="s">
        <v>89</v>
      </c>
    </row>
    <row r="198" s="13" customFormat="1">
      <c r="A198" s="13"/>
      <c r="B198" s="247"/>
      <c r="C198" s="248"/>
      <c r="D198" s="242" t="s">
        <v>248</v>
      </c>
      <c r="E198" s="249" t="s">
        <v>39</v>
      </c>
      <c r="F198" s="250" t="s">
        <v>1200</v>
      </c>
      <c r="G198" s="248"/>
      <c r="H198" s="251">
        <v>1</v>
      </c>
      <c r="I198" s="252"/>
      <c r="J198" s="248"/>
      <c r="K198" s="248"/>
      <c r="L198" s="253"/>
      <c r="M198" s="254"/>
      <c r="N198" s="255"/>
      <c r="O198" s="255"/>
      <c r="P198" s="255"/>
      <c r="Q198" s="255"/>
      <c r="R198" s="255"/>
      <c r="S198" s="255"/>
      <c r="T198" s="256"/>
      <c r="U198" s="13"/>
      <c r="V198" s="13"/>
      <c r="W198" s="13"/>
      <c r="X198" s="13"/>
      <c r="Y198" s="13"/>
      <c r="Z198" s="13"/>
      <c r="AA198" s="13"/>
      <c r="AB198" s="13"/>
      <c r="AC198" s="13"/>
      <c r="AD198" s="13"/>
      <c r="AE198" s="13"/>
      <c r="AT198" s="257" t="s">
        <v>248</v>
      </c>
      <c r="AU198" s="257" t="s">
        <v>89</v>
      </c>
      <c r="AV198" s="13" t="s">
        <v>89</v>
      </c>
      <c r="AW198" s="13" t="s">
        <v>41</v>
      </c>
      <c r="AX198" s="13" t="s">
        <v>80</v>
      </c>
      <c r="AY198" s="257" t="s">
        <v>235</v>
      </c>
    </row>
    <row r="199" s="13" customFormat="1">
      <c r="A199" s="13"/>
      <c r="B199" s="247"/>
      <c r="C199" s="248"/>
      <c r="D199" s="242" t="s">
        <v>248</v>
      </c>
      <c r="E199" s="249" t="s">
        <v>39</v>
      </c>
      <c r="F199" s="250" t="s">
        <v>1201</v>
      </c>
      <c r="G199" s="248"/>
      <c r="H199" s="251">
        <v>1</v>
      </c>
      <c r="I199" s="252"/>
      <c r="J199" s="248"/>
      <c r="K199" s="248"/>
      <c r="L199" s="253"/>
      <c r="M199" s="254"/>
      <c r="N199" s="255"/>
      <c r="O199" s="255"/>
      <c r="P199" s="255"/>
      <c r="Q199" s="255"/>
      <c r="R199" s="255"/>
      <c r="S199" s="255"/>
      <c r="T199" s="256"/>
      <c r="U199" s="13"/>
      <c r="V199" s="13"/>
      <c r="W199" s="13"/>
      <c r="X199" s="13"/>
      <c r="Y199" s="13"/>
      <c r="Z199" s="13"/>
      <c r="AA199" s="13"/>
      <c r="AB199" s="13"/>
      <c r="AC199" s="13"/>
      <c r="AD199" s="13"/>
      <c r="AE199" s="13"/>
      <c r="AT199" s="257" t="s">
        <v>248</v>
      </c>
      <c r="AU199" s="257" t="s">
        <v>89</v>
      </c>
      <c r="AV199" s="13" t="s">
        <v>89</v>
      </c>
      <c r="AW199" s="13" t="s">
        <v>41</v>
      </c>
      <c r="AX199" s="13" t="s">
        <v>80</v>
      </c>
      <c r="AY199" s="257" t="s">
        <v>235</v>
      </c>
    </row>
    <row r="200" s="14" customFormat="1">
      <c r="A200" s="14"/>
      <c r="B200" s="258"/>
      <c r="C200" s="259"/>
      <c r="D200" s="242" t="s">
        <v>248</v>
      </c>
      <c r="E200" s="260" t="s">
        <v>1157</v>
      </c>
      <c r="F200" s="261" t="s">
        <v>250</v>
      </c>
      <c r="G200" s="259"/>
      <c r="H200" s="262">
        <v>2</v>
      </c>
      <c r="I200" s="263"/>
      <c r="J200" s="259"/>
      <c r="K200" s="259"/>
      <c r="L200" s="264"/>
      <c r="M200" s="265"/>
      <c r="N200" s="266"/>
      <c r="O200" s="266"/>
      <c r="P200" s="266"/>
      <c r="Q200" s="266"/>
      <c r="R200" s="266"/>
      <c r="S200" s="266"/>
      <c r="T200" s="267"/>
      <c r="U200" s="14"/>
      <c r="V200" s="14"/>
      <c r="W200" s="14"/>
      <c r="X200" s="14"/>
      <c r="Y200" s="14"/>
      <c r="Z200" s="14"/>
      <c r="AA200" s="14"/>
      <c r="AB200" s="14"/>
      <c r="AC200" s="14"/>
      <c r="AD200" s="14"/>
      <c r="AE200" s="14"/>
      <c r="AT200" s="268" t="s">
        <v>248</v>
      </c>
      <c r="AU200" s="268" t="s">
        <v>89</v>
      </c>
      <c r="AV200" s="14" t="s">
        <v>242</v>
      </c>
      <c r="AW200" s="14" t="s">
        <v>41</v>
      </c>
      <c r="AX200" s="14" t="s">
        <v>87</v>
      </c>
      <c r="AY200" s="268" t="s">
        <v>235</v>
      </c>
    </row>
    <row r="201" s="2" customFormat="1" ht="21.75" customHeight="1">
      <c r="A201" s="39"/>
      <c r="B201" s="40"/>
      <c r="C201" s="229" t="s">
        <v>386</v>
      </c>
      <c r="D201" s="229" t="s">
        <v>238</v>
      </c>
      <c r="E201" s="230" t="s">
        <v>1011</v>
      </c>
      <c r="F201" s="231" t="s">
        <v>1012</v>
      </c>
      <c r="G201" s="232" t="s">
        <v>197</v>
      </c>
      <c r="H201" s="233">
        <v>190</v>
      </c>
      <c r="I201" s="234"/>
      <c r="J201" s="235">
        <f>ROUND(I201*H201,2)</f>
        <v>0</v>
      </c>
      <c r="K201" s="231" t="s">
        <v>241</v>
      </c>
      <c r="L201" s="45"/>
      <c r="M201" s="236" t="s">
        <v>39</v>
      </c>
      <c r="N201" s="237" t="s">
        <v>53</v>
      </c>
      <c r="O201" s="86"/>
      <c r="P201" s="238">
        <f>O201*H201</f>
        <v>0</v>
      </c>
      <c r="Q201" s="238">
        <v>0</v>
      </c>
      <c r="R201" s="238">
        <f>Q201*H201</f>
        <v>0</v>
      </c>
      <c r="S201" s="238">
        <v>0</v>
      </c>
      <c r="T201" s="239">
        <f>S201*H201</f>
        <v>0</v>
      </c>
      <c r="U201" s="39"/>
      <c r="V201" s="39"/>
      <c r="W201" s="39"/>
      <c r="X201" s="39"/>
      <c r="Y201" s="39"/>
      <c r="Z201" s="39"/>
      <c r="AA201" s="39"/>
      <c r="AB201" s="39"/>
      <c r="AC201" s="39"/>
      <c r="AD201" s="39"/>
      <c r="AE201" s="39"/>
      <c r="AR201" s="240" t="s">
        <v>242</v>
      </c>
      <c r="AT201" s="240" t="s">
        <v>238</v>
      </c>
      <c r="AU201" s="240" t="s">
        <v>89</v>
      </c>
      <c r="AY201" s="17" t="s">
        <v>235</v>
      </c>
      <c r="BE201" s="241">
        <f>IF(N201="základní",J201,0)</f>
        <v>0</v>
      </c>
      <c r="BF201" s="241">
        <f>IF(N201="snížená",J201,0)</f>
        <v>0</v>
      </c>
      <c r="BG201" s="241">
        <f>IF(N201="zákl. přenesená",J201,0)</f>
        <v>0</v>
      </c>
      <c r="BH201" s="241">
        <f>IF(N201="sníž. přenesená",J201,0)</f>
        <v>0</v>
      </c>
      <c r="BI201" s="241">
        <f>IF(N201="nulová",J201,0)</f>
        <v>0</v>
      </c>
      <c r="BJ201" s="17" t="s">
        <v>242</v>
      </c>
      <c r="BK201" s="241">
        <f>ROUND(I201*H201,2)</f>
        <v>0</v>
      </c>
      <c r="BL201" s="17" t="s">
        <v>242</v>
      </c>
      <c r="BM201" s="240" t="s">
        <v>1202</v>
      </c>
    </row>
    <row r="202" s="2" customFormat="1">
      <c r="A202" s="39"/>
      <c r="B202" s="40"/>
      <c r="C202" s="41"/>
      <c r="D202" s="242" t="s">
        <v>244</v>
      </c>
      <c r="E202" s="41"/>
      <c r="F202" s="243" t="s">
        <v>1014</v>
      </c>
      <c r="G202" s="41"/>
      <c r="H202" s="41"/>
      <c r="I202" s="149"/>
      <c r="J202" s="41"/>
      <c r="K202" s="41"/>
      <c r="L202" s="45"/>
      <c r="M202" s="244"/>
      <c r="N202" s="245"/>
      <c r="O202" s="86"/>
      <c r="P202" s="86"/>
      <c r="Q202" s="86"/>
      <c r="R202" s="86"/>
      <c r="S202" s="86"/>
      <c r="T202" s="87"/>
      <c r="U202" s="39"/>
      <c r="V202" s="39"/>
      <c r="W202" s="39"/>
      <c r="X202" s="39"/>
      <c r="Y202" s="39"/>
      <c r="Z202" s="39"/>
      <c r="AA202" s="39"/>
      <c r="AB202" s="39"/>
      <c r="AC202" s="39"/>
      <c r="AD202" s="39"/>
      <c r="AE202" s="39"/>
      <c r="AT202" s="17" t="s">
        <v>244</v>
      </c>
      <c r="AU202" s="17" t="s">
        <v>89</v>
      </c>
    </row>
    <row r="203" s="2" customFormat="1">
      <c r="A203" s="39"/>
      <c r="B203" s="40"/>
      <c r="C203" s="41"/>
      <c r="D203" s="242" t="s">
        <v>246</v>
      </c>
      <c r="E203" s="41"/>
      <c r="F203" s="246" t="s">
        <v>1015</v>
      </c>
      <c r="G203" s="41"/>
      <c r="H203" s="41"/>
      <c r="I203" s="149"/>
      <c r="J203" s="41"/>
      <c r="K203" s="41"/>
      <c r="L203" s="45"/>
      <c r="M203" s="244"/>
      <c r="N203" s="245"/>
      <c r="O203" s="86"/>
      <c r="P203" s="86"/>
      <c r="Q203" s="86"/>
      <c r="R203" s="86"/>
      <c r="S203" s="86"/>
      <c r="T203" s="87"/>
      <c r="U203" s="39"/>
      <c r="V203" s="39"/>
      <c r="W203" s="39"/>
      <c r="X203" s="39"/>
      <c r="Y203" s="39"/>
      <c r="Z203" s="39"/>
      <c r="AA203" s="39"/>
      <c r="AB203" s="39"/>
      <c r="AC203" s="39"/>
      <c r="AD203" s="39"/>
      <c r="AE203" s="39"/>
      <c r="AT203" s="17" t="s">
        <v>246</v>
      </c>
      <c r="AU203" s="17" t="s">
        <v>89</v>
      </c>
    </row>
    <row r="204" s="13" customFormat="1">
      <c r="A204" s="13"/>
      <c r="B204" s="247"/>
      <c r="C204" s="248"/>
      <c r="D204" s="242" t="s">
        <v>248</v>
      </c>
      <c r="E204" s="249" t="s">
        <v>39</v>
      </c>
      <c r="F204" s="250" t="s">
        <v>1158</v>
      </c>
      <c r="G204" s="248"/>
      <c r="H204" s="251">
        <v>190</v>
      </c>
      <c r="I204" s="252"/>
      <c r="J204" s="248"/>
      <c r="K204" s="248"/>
      <c r="L204" s="253"/>
      <c r="M204" s="254"/>
      <c r="N204" s="255"/>
      <c r="O204" s="255"/>
      <c r="P204" s="255"/>
      <c r="Q204" s="255"/>
      <c r="R204" s="255"/>
      <c r="S204" s="255"/>
      <c r="T204" s="256"/>
      <c r="U204" s="13"/>
      <c r="V204" s="13"/>
      <c r="W204" s="13"/>
      <c r="X204" s="13"/>
      <c r="Y204" s="13"/>
      <c r="Z204" s="13"/>
      <c r="AA204" s="13"/>
      <c r="AB204" s="13"/>
      <c r="AC204" s="13"/>
      <c r="AD204" s="13"/>
      <c r="AE204" s="13"/>
      <c r="AT204" s="257" t="s">
        <v>248</v>
      </c>
      <c r="AU204" s="257" t="s">
        <v>89</v>
      </c>
      <c r="AV204" s="13" t="s">
        <v>89</v>
      </c>
      <c r="AW204" s="13" t="s">
        <v>41</v>
      </c>
      <c r="AX204" s="13" t="s">
        <v>80</v>
      </c>
      <c r="AY204" s="257" t="s">
        <v>235</v>
      </c>
    </row>
    <row r="205" s="14" customFormat="1">
      <c r="A205" s="14"/>
      <c r="B205" s="258"/>
      <c r="C205" s="259"/>
      <c r="D205" s="242" t="s">
        <v>248</v>
      </c>
      <c r="E205" s="260" t="s">
        <v>39</v>
      </c>
      <c r="F205" s="261" t="s">
        <v>250</v>
      </c>
      <c r="G205" s="259"/>
      <c r="H205" s="262">
        <v>190</v>
      </c>
      <c r="I205" s="263"/>
      <c r="J205" s="259"/>
      <c r="K205" s="259"/>
      <c r="L205" s="264"/>
      <c r="M205" s="265"/>
      <c r="N205" s="266"/>
      <c r="O205" s="266"/>
      <c r="P205" s="266"/>
      <c r="Q205" s="266"/>
      <c r="R205" s="266"/>
      <c r="S205" s="266"/>
      <c r="T205" s="267"/>
      <c r="U205" s="14"/>
      <c r="V205" s="14"/>
      <c r="W205" s="14"/>
      <c r="X205" s="14"/>
      <c r="Y205" s="14"/>
      <c r="Z205" s="14"/>
      <c r="AA205" s="14"/>
      <c r="AB205" s="14"/>
      <c r="AC205" s="14"/>
      <c r="AD205" s="14"/>
      <c r="AE205" s="14"/>
      <c r="AT205" s="268" t="s">
        <v>248</v>
      </c>
      <c r="AU205" s="268" t="s">
        <v>89</v>
      </c>
      <c r="AV205" s="14" t="s">
        <v>242</v>
      </c>
      <c r="AW205" s="14" t="s">
        <v>41</v>
      </c>
      <c r="AX205" s="14" t="s">
        <v>87</v>
      </c>
      <c r="AY205" s="268" t="s">
        <v>235</v>
      </c>
    </row>
    <row r="206" s="12" customFormat="1" ht="22.8" customHeight="1">
      <c r="A206" s="12"/>
      <c r="B206" s="213"/>
      <c r="C206" s="214"/>
      <c r="D206" s="215" t="s">
        <v>79</v>
      </c>
      <c r="E206" s="227" t="s">
        <v>384</v>
      </c>
      <c r="F206" s="227" t="s">
        <v>385</v>
      </c>
      <c r="G206" s="214"/>
      <c r="H206" s="214"/>
      <c r="I206" s="217"/>
      <c r="J206" s="228">
        <f>BK206</f>
        <v>0</v>
      </c>
      <c r="K206" s="214"/>
      <c r="L206" s="219"/>
      <c r="M206" s="220"/>
      <c r="N206" s="221"/>
      <c r="O206" s="221"/>
      <c r="P206" s="222">
        <f>SUM(P207:P212)</f>
        <v>0</v>
      </c>
      <c r="Q206" s="221"/>
      <c r="R206" s="222">
        <f>SUM(R207:R212)</f>
        <v>0</v>
      </c>
      <c r="S206" s="221"/>
      <c r="T206" s="223">
        <f>SUM(T207:T212)</f>
        <v>0</v>
      </c>
      <c r="U206" s="12"/>
      <c r="V206" s="12"/>
      <c r="W206" s="12"/>
      <c r="X206" s="12"/>
      <c r="Y206" s="12"/>
      <c r="Z206" s="12"/>
      <c r="AA206" s="12"/>
      <c r="AB206" s="12"/>
      <c r="AC206" s="12"/>
      <c r="AD206" s="12"/>
      <c r="AE206" s="12"/>
      <c r="AR206" s="224" t="s">
        <v>242</v>
      </c>
      <c r="AT206" s="225" t="s">
        <v>79</v>
      </c>
      <c r="AU206" s="225" t="s">
        <v>87</v>
      </c>
      <c r="AY206" s="224" t="s">
        <v>235</v>
      </c>
      <c r="BK206" s="226">
        <f>SUM(BK207:BK212)</f>
        <v>0</v>
      </c>
    </row>
    <row r="207" s="2" customFormat="1" ht="21.75" customHeight="1">
      <c r="A207" s="39"/>
      <c r="B207" s="40"/>
      <c r="C207" s="229" t="s">
        <v>394</v>
      </c>
      <c r="D207" s="229" t="s">
        <v>238</v>
      </c>
      <c r="E207" s="230" t="s">
        <v>518</v>
      </c>
      <c r="F207" s="231" t="s">
        <v>519</v>
      </c>
      <c r="G207" s="232" t="s">
        <v>191</v>
      </c>
      <c r="H207" s="233">
        <v>4</v>
      </c>
      <c r="I207" s="234"/>
      <c r="J207" s="235">
        <f>ROUND(I207*H207,2)</f>
        <v>0</v>
      </c>
      <c r="K207" s="231" t="s">
        <v>241</v>
      </c>
      <c r="L207" s="45"/>
      <c r="M207" s="236" t="s">
        <v>39</v>
      </c>
      <c r="N207" s="237" t="s">
        <v>53</v>
      </c>
      <c r="O207" s="86"/>
      <c r="P207" s="238">
        <f>O207*H207</f>
        <v>0</v>
      </c>
      <c r="Q207" s="238">
        <v>0</v>
      </c>
      <c r="R207" s="238">
        <f>Q207*H207</f>
        <v>0</v>
      </c>
      <c r="S207" s="238">
        <v>0</v>
      </c>
      <c r="T207" s="239">
        <f>S207*H207</f>
        <v>0</v>
      </c>
      <c r="U207" s="39"/>
      <c r="V207" s="39"/>
      <c r="W207" s="39"/>
      <c r="X207" s="39"/>
      <c r="Y207" s="39"/>
      <c r="Z207" s="39"/>
      <c r="AA207" s="39"/>
      <c r="AB207" s="39"/>
      <c r="AC207" s="39"/>
      <c r="AD207" s="39"/>
      <c r="AE207" s="39"/>
      <c r="AR207" s="240" t="s">
        <v>389</v>
      </c>
      <c r="AT207" s="240" t="s">
        <v>238</v>
      </c>
      <c r="AU207" s="240" t="s">
        <v>89</v>
      </c>
      <c r="AY207" s="17" t="s">
        <v>235</v>
      </c>
      <c r="BE207" s="241">
        <f>IF(N207="základní",J207,0)</f>
        <v>0</v>
      </c>
      <c r="BF207" s="241">
        <f>IF(N207="snížená",J207,0)</f>
        <v>0</v>
      </c>
      <c r="BG207" s="241">
        <f>IF(N207="zákl. přenesená",J207,0)</f>
        <v>0</v>
      </c>
      <c r="BH207" s="241">
        <f>IF(N207="sníž. přenesená",J207,0)</f>
        <v>0</v>
      </c>
      <c r="BI207" s="241">
        <f>IF(N207="nulová",J207,0)</f>
        <v>0</v>
      </c>
      <c r="BJ207" s="17" t="s">
        <v>242</v>
      </c>
      <c r="BK207" s="241">
        <f>ROUND(I207*H207,2)</f>
        <v>0</v>
      </c>
      <c r="BL207" s="17" t="s">
        <v>389</v>
      </c>
      <c r="BM207" s="240" t="s">
        <v>1203</v>
      </c>
    </row>
    <row r="208" s="2" customFormat="1">
      <c r="A208" s="39"/>
      <c r="B208" s="40"/>
      <c r="C208" s="41"/>
      <c r="D208" s="242" t="s">
        <v>244</v>
      </c>
      <c r="E208" s="41"/>
      <c r="F208" s="243" t="s">
        <v>519</v>
      </c>
      <c r="G208" s="41"/>
      <c r="H208" s="41"/>
      <c r="I208" s="149"/>
      <c r="J208" s="41"/>
      <c r="K208" s="41"/>
      <c r="L208" s="45"/>
      <c r="M208" s="244"/>
      <c r="N208" s="245"/>
      <c r="O208" s="86"/>
      <c r="P208" s="86"/>
      <c r="Q208" s="86"/>
      <c r="R208" s="86"/>
      <c r="S208" s="86"/>
      <c r="T208" s="87"/>
      <c r="U208" s="39"/>
      <c r="V208" s="39"/>
      <c r="W208" s="39"/>
      <c r="X208" s="39"/>
      <c r="Y208" s="39"/>
      <c r="Z208" s="39"/>
      <c r="AA208" s="39"/>
      <c r="AB208" s="39"/>
      <c r="AC208" s="39"/>
      <c r="AD208" s="39"/>
      <c r="AE208" s="39"/>
      <c r="AT208" s="17" t="s">
        <v>244</v>
      </c>
      <c r="AU208" s="17" t="s">
        <v>89</v>
      </c>
    </row>
    <row r="209" s="13" customFormat="1">
      <c r="A209" s="13"/>
      <c r="B209" s="247"/>
      <c r="C209" s="248"/>
      <c r="D209" s="242" t="s">
        <v>248</v>
      </c>
      <c r="E209" s="249" t="s">
        <v>1161</v>
      </c>
      <c r="F209" s="250" t="s">
        <v>242</v>
      </c>
      <c r="G209" s="248"/>
      <c r="H209" s="251">
        <v>4</v>
      </c>
      <c r="I209" s="252"/>
      <c r="J209" s="248"/>
      <c r="K209" s="248"/>
      <c r="L209" s="253"/>
      <c r="M209" s="254"/>
      <c r="N209" s="255"/>
      <c r="O209" s="255"/>
      <c r="P209" s="255"/>
      <c r="Q209" s="255"/>
      <c r="R209" s="255"/>
      <c r="S209" s="255"/>
      <c r="T209" s="256"/>
      <c r="U209" s="13"/>
      <c r="V209" s="13"/>
      <c r="W209" s="13"/>
      <c r="X209" s="13"/>
      <c r="Y209" s="13"/>
      <c r="Z209" s="13"/>
      <c r="AA209" s="13"/>
      <c r="AB209" s="13"/>
      <c r="AC209" s="13"/>
      <c r="AD209" s="13"/>
      <c r="AE209" s="13"/>
      <c r="AT209" s="257" t="s">
        <v>248</v>
      </c>
      <c r="AU209" s="257" t="s">
        <v>89</v>
      </c>
      <c r="AV209" s="13" t="s">
        <v>89</v>
      </c>
      <c r="AW209" s="13" t="s">
        <v>41</v>
      </c>
      <c r="AX209" s="13" t="s">
        <v>87</v>
      </c>
      <c r="AY209" s="257" t="s">
        <v>235</v>
      </c>
    </row>
    <row r="210" s="2" customFormat="1" ht="33" customHeight="1">
      <c r="A210" s="39"/>
      <c r="B210" s="40"/>
      <c r="C210" s="229" t="s">
        <v>400</v>
      </c>
      <c r="D210" s="229" t="s">
        <v>238</v>
      </c>
      <c r="E210" s="230" t="s">
        <v>521</v>
      </c>
      <c r="F210" s="231" t="s">
        <v>522</v>
      </c>
      <c r="G210" s="232" t="s">
        <v>191</v>
      </c>
      <c r="H210" s="233">
        <v>4</v>
      </c>
      <c r="I210" s="234"/>
      <c r="J210" s="235">
        <f>ROUND(I210*H210,2)</f>
        <v>0</v>
      </c>
      <c r="K210" s="231" t="s">
        <v>241</v>
      </c>
      <c r="L210" s="45"/>
      <c r="M210" s="236" t="s">
        <v>39</v>
      </c>
      <c r="N210" s="237" t="s">
        <v>53</v>
      </c>
      <c r="O210" s="86"/>
      <c r="P210" s="238">
        <f>O210*H210</f>
        <v>0</v>
      </c>
      <c r="Q210" s="238">
        <v>0</v>
      </c>
      <c r="R210" s="238">
        <f>Q210*H210</f>
        <v>0</v>
      </c>
      <c r="S210" s="238">
        <v>0</v>
      </c>
      <c r="T210" s="239">
        <f>S210*H210</f>
        <v>0</v>
      </c>
      <c r="U210" s="39"/>
      <c r="V210" s="39"/>
      <c r="W210" s="39"/>
      <c r="X210" s="39"/>
      <c r="Y210" s="39"/>
      <c r="Z210" s="39"/>
      <c r="AA210" s="39"/>
      <c r="AB210" s="39"/>
      <c r="AC210" s="39"/>
      <c r="AD210" s="39"/>
      <c r="AE210" s="39"/>
      <c r="AR210" s="240" t="s">
        <v>389</v>
      </c>
      <c r="AT210" s="240" t="s">
        <v>238</v>
      </c>
      <c r="AU210" s="240" t="s">
        <v>89</v>
      </c>
      <c r="AY210" s="17" t="s">
        <v>235</v>
      </c>
      <c r="BE210" s="241">
        <f>IF(N210="základní",J210,0)</f>
        <v>0</v>
      </c>
      <c r="BF210" s="241">
        <f>IF(N210="snížená",J210,0)</f>
        <v>0</v>
      </c>
      <c r="BG210" s="241">
        <f>IF(N210="zákl. přenesená",J210,0)</f>
        <v>0</v>
      </c>
      <c r="BH210" s="241">
        <f>IF(N210="sníž. přenesená",J210,0)</f>
        <v>0</v>
      </c>
      <c r="BI210" s="241">
        <f>IF(N210="nulová",J210,0)</f>
        <v>0</v>
      </c>
      <c r="BJ210" s="17" t="s">
        <v>242</v>
      </c>
      <c r="BK210" s="241">
        <f>ROUND(I210*H210,2)</f>
        <v>0</v>
      </c>
      <c r="BL210" s="17" t="s">
        <v>389</v>
      </c>
      <c r="BM210" s="240" t="s">
        <v>1204</v>
      </c>
    </row>
    <row r="211" s="2" customFormat="1">
      <c r="A211" s="39"/>
      <c r="B211" s="40"/>
      <c r="C211" s="41"/>
      <c r="D211" s="242" t="s">
        <v>244</v>
      </c>
      <c r="E211" s="41"/>
      <c r="F211" s="243" t="s">
        <v>524</v>
      </c>
      <c r="G211" s="41"/>
      <c r="H211" s="41"/>
      <c r="I211" s="149"/>
      <c r="J211" s="41"/>
      <c r="K211" s="41"/>
      <c r="L211" s="45"/>
      <c r="M211" s="244"/>
      <c r="N211" s="245"/>
      <c r="O211" s="86"/>
      <c r="P211" s="86"/>
      <c r="Q211" s="86"/>
      <c r="R211" s="86"/>
      <c r="S211" s="86"/>
      <c r="T211" s="87"/>
      <c r="U211" s="39"/>
      <c r="V211" s="39"/>
      <c r="W211" s="39"/>
      <c r="X211" s="39"/>
      <c r="Y211" s="39"/>
      <c r="Z211" s="39"/>
      <c r="AA211" s="39"/>
      <c r="AB211" s="39"/>
      <c r="AC211" s="39"/>
      <c r="AD211" s="39"/>
      <c r="AE211" s="39"/>
      <c r="AT211" s="17" t="s">
        <v>244</v>
      </c>
      <c r="AU211" s="17" t="s">
        <v>89</v>
      </c>
    </row>
    <row r="212" s="13" customFormat="1">
      <c r="A212" s="13"/>
      <c r="B212" s="247"/>
      <c r="C212" s="248"/>
      <c r="D212" s="242" t="s">
        <v>248</v>
      </c>
      <c r="E212" s="249" t="s">
        <v>39</v>
      </c>
      <c r="F212" s="250" t="s">
        <v>1161</v>
      </c>
      <c r="G212" s="248"/>
      <c r="H212" s="251">
        <v>4</v>
      </c>
      <c r="I212" s="252"/>
      <c r="J212" s="248"/>
      <c r="K212" s="248"/>
      <c r="L212" s="253"/>
      <c r="M212" s="254"/>
      <c r="N212" s="255"/>
      <c r="O212" s="255"/>
      <c r="P212" s="255"/>
      <c r="Q212" s="255"/>
      <c r="R212" s="255"/>
      <c r="S212" s="255"/>
      <c r="T212" s="256"/>
      <c r="U212" s="13"/>
      <c r="V212" s="13"/>
      <c r="W212" s="13"/>
      <c r="X212" s="13"/>
      <c r="Y212" s="13"/>
      <c r="Z212" s="13"/>
      <c r="AA212" s="13"/>
      <c r="AB212" s="13"/>
      <c r="AC212" s="13"/>
      <c r="AD212" s="13"/>
      <c r="AE212" s="13"/>
      <c r="AT212" s="257" t="s">
        <v>248</v>
      </c>
      <c r="AU212" s="257" t="s">
        <v>89</v>
      </c>
      <c r="AV212" s="13" t="s">
        <v>89</v>
      </c>
      <c r="AW212" s="13" t="s">
        <v>41</v>
      </c>
      <c r="AX212" s="13" t="s">
        <v>87</v>
      </c>
      <c r="AY212" s="257" t="s">
        <v>235</v>
      </c>
    </row>
    <row r="213" s="12" customFormat="1" ht="22.8" customHeight="1">
      <c r="A213" s="12"/>
      <c r="B213" s="213"/>
      <c r="C213" s="214"/>
      <c r="D213" s="215" t="s">
        <v>79</v>
      </c>
      <c r="E213" s="227" t="s">
        <v>169</v>
      </c>
      <c r="F213" s="227" t="s">
        <v>166</v>
      </c>
      <c r="G213" s="214"/>
      <c r="H213" s="214"/>
      <c r="I213" s="217"/>
      <c r="J213" s="228">
        <f>BK213</f>
        <v>0</v>
      </c>
      <c r="K213" s="214"/>
      <c r="L213" s="219"/>
      <c r="M213" s="220"/>
      <c r="N213" s="221"/>
      <c r="O213" s="221"/>
      <c r="P213" s="222">
        <f>SUM(P214:P218)</f>
        <v>0</v>
      </c>
      <c r="Q213" s="221"/>
      <c r="R213" s="222">
        <f>SUM(R214:R218)</f>
        <v>0</v>
      </c>
      <c r="S213" s="221"/>
      <c r="T213" s="223">
        <f>SUM(T214:T218)</f>
        <v>0</v>
      </c>
      <c r="U213" s="12"/>
      <c r="V213" s="12"/>
      <c r="W213" s="12"/>
      <c r="X213" s="12"/>
      <c r="Y213" s="12"/>
      <c r="Z213" s="12"/>
      <c r="AA213" s="12"/>
      <c r="AB213" s="12"/>
      <c r="AC213" s="12"/>
      <c r="AD213" s="12"/>
      <c r="AE213" s="12"/>
      <c r="AR213" s="224" t="s">
        <v>236</v>
      </c>
      <c r="AT213" s="225" t="s">
        <v>79</v>
      </c>
      <c r="AU213" s="225" t="s">
        <v>87</v>
      </c>
      <c r="AY213" s="224" t="s">
        <v>235</v>
      </c>
      <c r="BK213" s="226">
        <f>SUM(BK214:BK218)</f>
        <v>0</v>
      </c>
    </row>
    <row r="214" s="2" customFormat="1" ht="21.75" customHeight="1">
      <c r="A214" s="39"/>
      <c r="B214" s="40"/>
      <c r="C214" s="229" t="s">
        <v>407</v>
      </c>
      <c r="D214" s="229" t="s">
        <v>238</v>
      </c>
      <c r="E214" s="230" t="s">
        <v>401</v>
      </c>
      <c r="F214" s="231" t="s">
        <v>402</v>
      </c>
      <c r="G214" s="232" t="s">
        <v>197</v>
      </c>
      <c r="H214" s="233">
        <v>390</v>
      </c>
      <c r="I214" s="234"/>
      <c r="J214" s="235">
        <f>ROUND(I214*H214,2)</f>
        <v>0</v>
      </c>
      <c r="K214" s="231" t="s">
        <v>241</v>
      </c>
      <c r="L214" s="45"/>
      <c r="M214" s="236" t="s">
        <v>39</v>
      </c>
      <c r="N214" s="237" t="s">
        <v>53</v>
      </c>
      <c r="O214" s="86"/>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242</v>
      </c>
      <c r="AT214" s="240" t="s">
        <v>238</v>
      </c>
      <c r="AU214" s="240" t="s">
        <v>89</v>
      </c>
      <c r="AY214" s="17" t="s">
        <v>235</v>
      </c>
      <c r="BE214" s="241">
        <f>IF(N214="základní",J214,0)</f>
        <v>0</v>
      </c>
      <c r="BF214" s="241">
        <f>IF(N214="snížená",J214,0)</f>
        <v>0</v>
      </c>
      <c r="BG214" s="241">
        <f>IF(N214="zákl. přenesená",J214,0)</f>
        <v>0</v>
      </c>
      <c r="BH214" s="241">
        <f>IF(N214="sníž. přenesená",J214,0)</f>
        <v>0</v>
      </c>
      <c r="BI214" s="241">
        <f>IF(N214="nulová",J214,0)</f>
        <v>0</v>
      </c>
      <c r="BJ214" s="17" t="s">
        <v>242</v>
      </c>
      <c r="BK214" s="241">
        <f>ROUND(I214*H214,2)</f>
        <v>0</v>
      </c>
      <c r="BL214" s="17" t="s">
        <v>242</v>
      </c>
      <c r="BM214" s="240" t="s">
        <v>1205</v>
      </c>
    </row>
    <row r="215" s="2" customFormat="1">
      <c r="A215" s="39"/>
      <c r="B215" s="40"/>
      <c r="C215" s="41"/>
      <c r="D215" s="242" t="s">
        <v>244</v>
      </c>
      <c r="E215" s="41"/>
      <c r="F215" s="243" t="s">
        <v>404</v>
      </c>
      <c r="G215" s="41"/>
      <c r="H215" s="41"/>
      <c r="I215" s="149"/>
      <c r="J215" s="41"/>
      <c r="K215" s="41"/>
      <c r="L215" s="45"/>
      <c r="M215" s="244"/>
      <c r="N215" s="245"/>
      <c r="O215" s="86"/>
      <c r="P215" s="86"/>
      <c r="Q215" s="86"/>
      <c r="R215" s="86"/>
      <c r="S215" s="86"/>
      <c r="T215" s="87"/>
      <c r="U215" s="39"/>
      <c r="V215" s="39"/>
      <c r="W215" s="39"/>
      <c r="X215" s="39"/>
      <c r="Y215" s="39"/>
      <c r="Z215" s="39"/>
      <c r="AA215" s="39"/>
      <c r="AB215" s="39"/>
      <c r="AC215" s="39"/>
      <c r="AD215" s="39"/>
      <c r="AE215" s="39"/>
      <c r="AT215" s="17" t="s">
        <v>244</v>
      </c>
      <c r="AU215" s="17" t="s">
        <v>89</v>
      </c>
    </row>
    <row r="216" s="2" customFormat="1">
      <c r="A216" s="39"/>
      <c r="B216" s="40"/>
      <c r="C216" s="41"/>
      <c r="D216" s="242" t="s">
        <v>294</v>
      </c>
      <c r="E216" s="41"/>
      <c r="F216" s="246" t="s">
        <v>405</v>
      </c>
      <c r="G216" s="41"/>
      <c r="H216" s="41"/>
      <c r="I216" s="149"/>
      <c r="J216" s="41"/>
      <c r="K216" s="41"/>
      <c r="L216" s="45"/>
      <c r="M216" s="244"/>
      <c r="N216" s="245"/>
      <c r="O216" s="86"/>
      <c r="P216" s="86"/>
      <c r="Q216" s="86"/>
      <c r="R216" s="86"/>
      <c r="S216" s="86"/>
      <c r="T216" s="87"/>
      <c r="U216" s="39"/>
      <c r="V216" s="39"/>
      <c r="W216" s="39"/>
      <c r="X216" s="39"/>
      <c r="Y216" s="39"/>
      <c r="Z216" s="39"/>
      <c r="AA216" s="39"/>
      <c r="AB216" s="39"/>
      <c r="AC216" s="39"/>
      <c r="AD216" s="39"/>
      <c r="AE216" s="39"/>
      <c r="AT216" s="17" t="s">
        <v>294</v>
      </c>
      <c r="AU216" s="17" t="s">
        <v>89</v>
      </c>
    </row>
    <row r="217" s="13" customFormat="1">
      <c r="A217" s="13"/>
      <c r="B217" s="247"/>
      <c r="C217" s="248"/>
      <c r="D217" s="242" t="s">
        <v>248</v>
      </c>
      <c r="E217" s="249" t="s">
        <v>39</v>
      </c>
      <c r="F217" s="250" t="s">
        <v>1206</v>
      </c>
      <c r="G217" s="248"/>
      <c r="H217" s="251">
        <v>390</v>
      </c>
      <c r="I217" s="252"/>
      <c r="J217" s="248"/>
      <c r="K217" s="248"/>
      <c r="L217" s="253"/>
      <c r="M217" s="254"/>
      <c r="N217" s="255"/>
      <c r="O217" s="255"/>
      <c r="P217" s="255"/>
      <c r="Q217" s="255"/>
      <c r="R217" s="255"/>
      <c r="S217" s="255"/>
      <c r="T217" s="256"/>
      <c r="U217" s="13"/>
      <c r="V217" s="13"/>
      <c r="W217" s="13"/>
      <c r="X217" s="13"/>
      <c r="Y217" s="13"/>
      <c r="Z217" s="13"/>
      <c r="AA217" s="13"/>
      <c r="AB217" s="13"/>
      <c r="AC217" s="13"/>
      <c r="AD217" s="13"/>
      <c r="AE217" s="13"/>
      <c r="AT217" s="257" t="s">
        <v>248</v>
      </c>
      <c r="AU217" s="257" t="s">
        <v>89</v>
      </c>
      <c r="AV217" s="13" t="s">
        <v>89</v>
      </c>
      <c r="AW217" s="13" t="s">
        <v>41</v>
      </c>
      <c r="AX217" s="13" t="s">
        <v>80</v>
      </c>
      <c r="AY217" s="257" t="s">
        <v>235</v>
      </c>
    </row>
    <row r="218" s="14" customFormat="1">
      <c r="A218" s="14"/>
      <c r="B218" s="258"/>
      <c r="C218" s="259"/>
      <c r="D218" s="242" t="s">
        <v>248</v>
      </c>
      <c r="E218" s="260" t="s">
        <v>39</v>
      </c>
      <c r="F218" s="261" t="s">
        <v>250</v>
      </c>
      <c r="G218" s="259"/>
      <c r="H218" s="262">
        <v>390</v>
      </c>
      <c r="I218" s="263"/>
      <c r="J218" s="259"/>
      <c r="K218" s="259"/>
      <c r="L218" s="264"/>
      <c r="M218" s="279"/>
      <c r="N218" s="280"/>
      <c r="O218" s="280"/>
      <c r="P218" s="280"/>
      <c r="Q218" s="280"/>
      <c r="R218" s="280"/>
      <c r="S218" s="280"/>
      <c r="T218" s="281"/>
      <c r="U218" s="14"/>
      <c r="V218" s="14"/>
      <c r="W218" s="14"/>
      <c r="X218" s="14"/>
      <c r="Y218" s="14"/>
      <c r="Z218" s="14"/>
      <c r="AA218" s="14"/>
      <c r="AB218" s="14"/>
      <c r="AC218" s="14"/>
      <c r="AD218" s="14"/>
      <c r="AE218" s="14"/>
      <c r="AT218" s="268" t="s">
        <v>248</v>
      </c>
      <c r="AU218" s="268" t="s">
        <v>89</v>
      </c>
      <c r="AV218" s="14" t="s">
        <v>242</v>
      </c>
      <c r="AW218" s="14" t="s">
        <v>41</v>
      </c>
      <c r="AX218" s="14" t="s">
        <v>87</v>
      </c>
      <c r="AY218" s="268" t="s">
        <v>235</v>
      </c>
    </row>
    <row r="219" s="2" customFormat="1" ht="6.96" customHeight="1">
      <c r="A219" s="39"/>
      <c r="B219" s="61"/>
      <c r="C219" s="62"/>
      <c r="D219" s="62"/>
      <c r="E219" s="62"/>
      <c r="F219" s="62"/>
      <c r="G219" s="62"/>
      <c r="H219" s="62"/>
      <c r="I219" s="178"/>
      <c r="J219" s="62"/>
      <c r="K219" s="62"/>
      <c r="L219" s="45"/>
      <c r="M219" s="39"/>
      <c r="O219" s="39"/>
      <c r="P219" s="39"/>
      <c r="Q219" s="39"/>
      <c r="R219" s="39"/>
      <c r="S219" s="39"/>
      <c r="T219" s="39"/>
      <c r="U219" s="39"/>
      <c r="V219" s="39"/>
      <c r="W219" s="39"/>
      <c r="X219" s="39"/>
      <c r="Y219" s="39"/>
      <c r="Z219" s="39"/>
      <c r="AA219" s="39"/>
      <c r="AB219" s="39"/>
      <c r="AC219" s="39"/>
      <c r="AD219" s="39"/>
      <c r="AE219" s="39"/>
    </row>
  </sheetData>
  <sheetProtection sheet="1" autoFilter="0" formatColumns="0" formatRows="0" objects="1" scenarios="1" spinCount="100000" saltValue="TRJzP5rmnx/3AixGoMrq3ziH3Ouid0ibnMKV7JR8lSqpocpQGJsBnSM5+qwNb6GQaXYHs52LuWfX2AZLksWb1g==" hashValue="fKO5Co2zZ5kdTdrKI3h5aIus8Kjwnv2SXWTs2/0veZHafLeOczqKlBxWV120C6loi9NKI2YMUDmpVp6yKyjYYw==" algorithmName="SHA-512" password="CC35"/>
  <autoFilter ref="C88:K218"/>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134</v>
      </c>
      <c r="AZ2" s="141" t="s">
        <v>1207</v>
      </c>
      <c r="BA2" s="141" t="s">
        <v>1208</v>
      </c>
      <c r="BB2" s="141" t="s">
        <v>578</v>
      </c>
      <c r="BC2" s="141" t="s">
        <v>415</v>
      </c>
      <c r="BD2" s="141" t="s">
        <v>89</v>
      </c>
    </row>
    <row r="3" hidden="1" s="1" customFormat="1" ht="6.96" customHeight="1">
      <c r="B3" s="142"/>
      <c r="C3" s="143"/>
      <c r="D3" s="143"/>
      <c r="E3" s="143"/>
      <c r="F3" s="143"/>
      <c r="G3" s="143"/>
      <c r="H3" s="143"/>
      <c r="I3" s="144"/>
      <c r="J3" s="143"/>
      <c r="K3" s="143"/>
      <c r="L3" s="20"/>
      <c r="AT3" s="17" t="s">
        <v>89</v>
      </c>
      <c r="AZ3" s="141" t="s">
        <v>1209</v>
      </c>
      <c r="BA3" s="141" t="s">
        <v>1210</v>
      </c>
      <c r="BB3" s="141" t="s">
        <v>182</v>
      </c>
      <c r="BC3" s="141" t="s">
        <v>1211</v>
      </c>
      <c r="BD3" s="141" t="s">
        <v>89</v>
      </c>
    </row>
    <row r="4" hidden="1" s="1" customFormat="1" ht="24.96" customHeight="1">
      <c r="B4" s="20"/>
      <c r="D4" s="145" t="s">
        <v>188</v>
      </c>
      <c r="I4" s="140"/>
      <c r="L4" s="20"/>
      <c r="M4" s="146" t="s">
        <v>10</v>
      </c>
      <c r="AT4" s="17" t="s">
        <v>41</v>
      </c>
      <c r="AZ4" s="141" t="s">
        <v>1212</v>
      </c>
      <c r="BA4" s="141" t="s">
        <v>1213</v>
      </c>
      <c r="BB4" s="141" t="s">
        <v>191</v>
      </c>
      <c r="BC4" s="141" t="s">
        <v>394</v>
      </c>
      <c r="BD4" s="141" t="s">
        <v>89</v>
      </c>
    </row>
    <row r="5" hidden="1" s="1" customFormat="1" ht="6.96" customHeight="1">
      <c r="B5" s="20"/>
      <c r="I5" s="140"/>
      <c r="L5" s="20"/>
      <c r="AZ5" s="141" t="s">
        <v>1214</v>
      </c>
      <c r="BA5" s="141" t="s">
        <v>1215</v>
      </c>
      <c r="BB5" s="141" t="s">
        <v>186</v>
      </c>
      <c r="BC5" s="141" t="s">
        <v>1216</v>
      </c>
      <c r="BD5" s="141" t="s">
        <v>89</v>
      </c>
    </row>
    <row r="6" hidden="1" s="1" customFormat="1" ht="12" customHeight="1">
      <c r="B6" s="20"/>
      <c r="D6" s="147" t="s">
        <v>16</v>
      </c>
      <c r="I6" s="140"/>
      <c r="L6" s="20"/>
      <c r="AZ6" s="141" t="s">
        <v>1217</v>
      </c>
      <c r="BA6" s="141" t="s">
        <v>1218</v>
      </c>
      <c r="BB6" s="141" t="s">
        <v>197</v>
      </c>
      <c r="BC6" s="141" t="s">
        <v>1219</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1220</v>
      </c>
      <c r="BA7" s="141" t="s">
        <v>1221</v>
      </c>
      <c r="BB7" s="141" t="s">
        <v>578</v>
      </c>
      <c r="BC7" s="141" t="s">
        <v>1222</v>
      </c>
      <c r="BD7" s="141" t="s">
        <v>89</v>
      </c>
    </row>
    <row r="8" hidden="1" s="1" customFormat="1" ht="12" customHeight="1">
      <c r="B8" s="20"/>
      <c r="D8" s="147" t="s">
        <v>202</v>
      </c>
      <c r="I8" s="140"/>
      <c r="L8" s="20"/>
      <c r="AZ8" s="141" t="s">
        <v>1223</v>
      </c>
      <c r="BA8" s="141" t="s">
        <v>1224</v>
      </c>
      <c r="BB8" s="141" t="s">
        <v>182</v>
      </c>
      <c r="BC8" s="141" t="s">
        <v>1225</v>
      </c>
      <c r="BD8" s="141" t="s">
        <v>89</v>
      </c>
    </row>
    <row r="9" hidden="1" s="2" customFormat="1" ht="16.5" customHeight="1">
      <c r="A9" s="39"/>
      <c r="B9" s="45"/>
      <c r="C9" s="39"/>
      <c r="D9" s="39"/>
      <c r="E9" s="148" t="s">
        <v>978</v>
      </c>
      <c r="F9" s="39"/>
      <c r="G9" s="39"/>
      <c r="H9" s="39"/>
      <c r="I9" s="149"/>
      <c r="J9" s="39"/>
      <c r="K9" s="39"/>
      <c r="L9" s="150"/>
      <c r="S9" s="39"/>
      <c r="T9" s="39"/>
      <c r="U9" s="39"/>
      <c r="V9" s="39"/>
      <c r="W9" s="39"/>
      <c r="X9" s="39"/>
      <c r="Y9" s="39"/>
      <c r="Z9" s="39"/>
      <c r="AA9" s="39"/>
      <c r="AB9" s="39"/>
      <c r="AC9" s="39"/>
      <c r="AD9" s="39"/>
      <c r="AE9" s="39"/>
      <c r="AZ9" s="141" t="s">
        <v>1226</v>
      </c>
      <c r="BA9" s="141" t="s">
        <v>1227</v>
      </c>
      <c r="BB9" s="141" t="s">
        <v>197</v>
      </c>
      <c r="BC9" s="141" t="s">
        <v>313</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c r="AZ10" s="141" t="s">
        <v>1228</v>
      </c>
      <c r="BA10" s="141" t="s">
        <v>1229</v>
      </c>
      <c r="BB10" s="141" t="s">
        <v>197</v>
      </c>
      <c r="BC10" s="141" t="s">
        <v>313</v>
      </c>
      <c r="BD10" s="141" t="s">
        <v>89</v>
      </c>
    </row>
    <row r="11" hidden="1" s="2" customFormat="1" ht="16.5" customHeight="1">
      <c r="A11" s="39"/>
      <c r="B11" s="45"/>
      <c r="C11" s="39"/>
      <c r="D11" s="39"/>
      <c r="E11" s="151" t="s">
        <v>1230</v>
      </c>
      <c r="F11" s="39"/>
      <c r="G11" s="39"/>
      <c r="H11" s="39"/>
      <c r="I11" s="149"/>
      <c r="J11" s="39"/>
      <c r="K11" s="39"/>
      <c r="L11" s="150"/>
      <c r="S11" s="39"/>
      <c r="T11" s="39"/>
      <c r="U11" s="39"/>
      <c r="V11" s="39"/>
      <c r="W11" s="39"/>
      <c r="X11" s="39"/>
      <c r="Y11" s="39"/>
      <c r="Z11" s="39"/>
      <c r="AA11" s="39"/>
      <c r="AB11" s="39"/>
      <c r="AC11" s="39"/>
      <c r="AD11" s="39"/>
      <c r="AE11" s="39"/>
      <c r="AZ11" s="141" t="s">
        <v>1231</v>
      </c>
      <c r="BA11" s="141" t="s">
        <v>1232</v>
      </c>
      <c r="BB11" s="141" t="s">
        <v>253</v>
      </c>
      <c r="BC11" s="141" t="s">
        <v>1233</v>
      </c>
      <c r="BD11" s="141" t="s">
        <v>89</v>
      </c>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ROUND((SUM(BE89:BE203)),  2)</f>
        <v>0</v>
      </c>
      <c r="G35" s="39"/>
      <c r="H35" s="39"/>
      <c r="I35" s="167">
        <v>0.20999999999999999</v>
      </c>
      <c r="J35" s="166">
        <f>ROUND(((SUM(BE89:BE203))*I35),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ROUND((SUM(BF89:BF203)),  2)</f>
        <v>0</v>
      </c>
      <c r="G36" s="39"/>
      <c r="H36" s="39"/>
      <c r="I36" s="167">
        <v>0.14999999999999999</v>
      </c>
      <c r="J36" s="166">
        <f>ROUND(((SUM(BF89:BF203))*I36),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ROUND((SUM(BG89:BG203)),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ROUND((SUM(BH89:BH203)),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ROUND((SUM(BI89:BI203)),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978</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Č34 - Oprava přejezdu P1922 v km 8,953 Postoloprty - Louny</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J176</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J188</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978</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Č34 - Oprava přejezdu P1922 v km 8,953 Postoloprty - Louny</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P90+P176+P188</f>
        <v>0</v>
      </c>
      <c r="Q89" s="98"/>
      <c r="R89" s="210">
        <f>R90+R176+R188</f>
        <v>61.385799999999996</v>
      </c>
      <c r="S89" s="98"/>
      <c r="T89" s="211">
        <f>T90+T176+T188</f>
        <v>0</v>
      </c>
      <c r="U89" s="39"/>
      <c r="V89" s="39"/>
      <c r="W89" s="39"/>
      <c r="X89" s="39"/>
      <c r="Y89" s="39"/>
      <c r="Z89" s="39"/>
      <c r="AA89" s="39"/>
      <c r="AB89" s="39"/>
      <c r="AC89" s="39"/>
      <c r="AD89" s="39"/>
      <c r="AE89" s="39"/>
      <c r="AT89" s="17" t="s">
        <v>79</v>
      </c>
      <c r="AU89" s="17" t="s">
        <v>215</v>
      </c>
      <c r="BK89" s="212">
        <f>BK90+BK176+BK188</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61.385799999999996</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SUM(P92:P175)</f>
        <v>0</v>
      </c>
      <c r="Q91" s="221"/>
      <c r="R91" s="222">
        <f>SUM(R92:R175)</f>
        <v>61.385799999999996</v>
      </c>
      <c r="S91" s="221"/>
      <c r="T91" s="223">
        <f>SUM(T92:T175)</f>
        <v>0</v>
      </c>
      <c r="U91" s="12"/>
      <c r="V91" s="12"/>
      <c r="W91" s="12"/>
      <c r="X91" s="12"/>
      <c r="Y91" s="12"/>
      <c r="Z91" s="12"/>
      <c r="AA91" s="12"/>
      <c r="AB91" s="12"/>
      <c r="AC91" s="12"/>
      <c r="AD91" s="12"/>
      <c r="AE91" s="12"/>
      <c r="AR91" s="224" t="s">
        <v>87</v>
      </c>
      <c r="AT91" s="225" t="s">
        <v>79</v>
      </c>
      <c r="AU91" s="225" t="s">
        <v>87</v>
      </c>
      <c r="AY91" s="224" t="s">
        <v>235</v>
      </c>
      <c r="BK91" s="226">
        <f>SUM(BK92:BK175)</f>
        <v>0</v>
      </c>
    </row>
    <row r="92" s="2" customFormat="1" ht="21.75" customHeight="1">
      <c r="A92" s="39"/>
      <c r="B92" s="40"/>
      <c r="C92" s="229" t="s">
        <v>87</v>
      </c>
      <c r="D92" s="229" t="s">
        <v>238</v>
      </c>
      <c r="E92" s="230" t="s">
        <v>1234</v>
      </c>
      <c r="F92" s="231" t="s">
        <v>1235</v>
      </c>
      <c r="G92" s="232" t="s">
        <v>253</v>
      </c>
      <c r="H92" s="233">
        <v>29.917999999999999</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1236</v>
      </c>
    </row>
    <row r="93" s="2" customFormat="1">
      <c r="A93" s="39"/>
      <c r="B93" s="40"/>
      <c r="C93" s="41"/>
      <c r="D93" s="242" t="s">
        <v>244</v>
      </c>
      <c r="E93" s="41"/>
      <c r="F93" s="243" t="s">
        <v>1237</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1238</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1231</v>
      </c>
      <c r="F95" s="250" t="s">
        <v>1239</v>
      </c>
      <c r="G95" s="248"/>
      <c r="H95" s="251">
        <v>29.917999999999999</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v>
      </c>
      <c r="AX95" s="13" t="s">
        <v>87</v>
      </c>
      <c r="AY95" s="257" t="s">
        <v>235</v>
      </c>
    </row>
    <row r="96" s="2" customFormat="1" ht="21.75" customHeight="1">
      <c r="A96" s="39"/>
      <c r="B96" s="40"/>
      <c r="C96" s="229" t="s">
        <v>89</v>
      </c>
      <c r="D96" s="229" t="s">
        <v>238</v>
      </c>
      <c r="E96" s="230" t="s">
        <v>1240</v>
      </c>
      <c r="F96" s="231" t="s">
        <v>1241</v>
      </c>
      <c r="G96" s="232" t="s">
        <v>253</v>
      </c>
      <c r="H96" s="233">
        <v>29.917999999999999</v>
      </c>
      <c r="I96" s="234"/>
      <c r="J96" s="235">
        <f>ROUND(I96*H96,2)</f>
        <v>0</v>
      </c>
      <c r="K96" s="231" t="s">
        <v>241</v>
      </c>
      <c r="L96" s="45"/>
      <c r="M96" s="236" t="s">
        <v>39</v>
      </c>
      <c r="N96" s="237" t="s">
        <v>53</v>
      </c>
      <c r="O96" s="86"/>
      <c r="P96" s="238">
        <f>O96*H96</f>
        <v>0</v>
      </c>
      <c r="Q96" s="238">
        <v>0</v>
      </c>
      <c r="R96" s="238">
        <f>Q96*H96</f>
        <v>0</v>
      </c>
      <c r="S96" s="238">
        <v>0</v>
      </c>
      <c r="T96" s="239">
        <f>S96*H96</f>
        <v>0</v>
      </c>
      <c r="U96" s="39"/>
      <c r="V96" s="39"/>
      <c r="W96" s="39"/>
      <c r="X96" s="39"/>
      <c r="Y96" s="39"/>
      <c r="Z96" s="39"/>
      <c r="AA96" s="39"/>
      <c r="AB96" s="39"/>
      <c r="AC96" s="39"/>
      <c r="AD96" s="39"/>
      <c r="AE96" s="39"/>
      <c r="AR96" s="240" t="s">
        <v>242</v>
      </c>
      <c r="AT96" s="240" t="s">
        <v>238</v>
      </c>
      <c r="AU96" s="240" t="s">
        <v>89</v>
      </c>
      <c r="AY96" s="17" t="s">
        <v>235</v>
      </c>
      <c r="BE96" s="241">
        <f>IF(N96="základní",J96,0)</f>
        <v>0</v>
      </c>
      <c r="BF96" s="241">
        <f>IF(N96="snížená",J96,0)</f>
        <v>0</v>
      </c>
      <c r="BG96" s="241">
        <f>IF(N96="zákl. přenesená",J96,0)</f>
        <v>0</v>
      </c>
      <c r="BH96" s="241">
        <f>IF(N96="sníž. přenesená",J96,0)</f>
        <v>0</v>
      </c>
      <c r="BI96" s="241">
        <f>IF(N96="nulová",J96,0)</f>
        <v>0</v>
      </c>
      <c r="BJ96" s="17" t="s">
        <v>242</v>
      </c>
      <c r="BK96" s="241">
        <f>ROUND(I96*H96,2)</f>
        <v>0</v>
      </c>
      <c r="BL96" s="17" t="s">
        <v>242</v>
      </c>
      <c r="BM96" s="240" t="s">
        <v>1242</v>
      </c>
    </row>
    <row r="97" s="2" customFormat="1">
      <c r="A97" s="39"/>
      <c r="B97" s="40"/>
      <c r="C97" s="41"/>
      <c r="D97" s="242" t="s">
        <v>244</v>
      </c>
      <c r="E97" s="41"/>
      <c r="F97" s="243" t="s">
        <v>1243</v>
      </c>
      <c r="G97" s="41"/>
      <c r="H97" s="41"/>
      <c r="I97" s="149"/>
      <c r="J97" s="41"/>
      <c r="K97" s="41"/>
      <c r="L97" s="45"/>
      <c r="M97" s="244"/>
      <c r="N97" s="245"/>
      <c r="O97" s="86"/>
      <c r="P97" s="86"/>
      <c r="Q97" s="86"/>
      <c r="R97" s="86"/>
      <c r="S97" s="86"/>
      <c r="T97" s="87"/>
      <c r="U97" s="39"/>
      <c r="V97" s="39"/>
      <c r="W97" s="39"/>
      <c r="X97" s="39"/>
      <c r="Y97" s="39"/>
      <c r="Z97" s="39"/>
      <c r="AA97" s="39"/>
      <c r="AB97" s="39"/>
      <c r="AC97" s="39"/>
      <c r="AD97" s="39"/>
      <c r="AE97" s="39"/>
      <c r="AT97" s="17" t="s">
        <v>244</v>
      </c>
      <c r="AU97" s="17" t="s">
        <v>89</v>
      </c>
    </row>
    <row r="98" s="2" customFormat="1">
      <c r="A98" s="39"/>
      <c r="B98" s="40"/>
      <c r="C98" s="41"/>
      <c r="D98" s="242" t="s">
        <v>246</v>
      </c>
      <c r="E98" s="41"/>
      <c r="F98" s="246" t="s">
        <v>1244</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246</v>
      </c>
      <c r="AU98" s="17" t="s">
        <v>89</v>
      </c>
    </row>
    <row r="99" s="13" customFormat="1">
      <c r="A99" s="13"/>
      <c r="B99" s="247"/>
      <c r="C99" s="248"/>
      <c r="D99" s="242" t="s">
        <v>248</v>
      </c>
      <c r="E99" s="249" t="s">
        <v>39</v>
      </c>
      <c r="F99" s="250" t="s">
        <v>1231</v>
      </c>
      <c r="G99" s="248"/>
      <c r="H99" s="251">
        <v>29.917999999999999</v>
      </c>
      <c r="I99" s="252"/>
      <c r="J99" s="248"/>
      <c r="K99" s="248"/>
      <c r="L99" s="253"/>
      <c r="M99" s="254"/>
      <c r="N99" s="255"/>
      <c r="O99" s="255"/>
      <c r="P99" s="255"/>
      <c r="Q99" s="255"/>
      <c r="R99" s="255"/>
      <c r="S99" s="255"/>
      <c r="T99" s="256"/>
      <c r="U99" s="13"/>
      <c r="V99" s="13"/>
      <c r="W99" s="13"/>
      <c r="X99" s="13"/>
      <c r="Y99" s="13"/>
      <c r="Z99" s="13"/>
      <c r="AA99" s="13"/>
      <c r="AB99" s="13"/>
      <c r="AC99" s="13"/>
      <c r="AD99" s="13"/>
      <c r="AE99" s="13"/>
      <c r="AT99" s="257" t="s">
        <v>248</v>
      </c>
      <c r="AU99" s="257" t="s">
        <v>89</v>
      </c>
      <c r="AV99" s="13" t="s">
        <v>89</v>
      </c>
      <c r="AW99" s="13" t="s">
        <v>41</v>
      </c>
      <c r="AX99" s="13" t="s">
        <v>80</v>
      </c>
      <c r="AY99" s="257" t="s">
        <v>235</v>
      </c>
    </row>
    <row r="100" s="14" customFormat="1">
      <c r="A100" s="14"/>
      <c r="B100" s="258"/>
      <c r="C100" s="259"/>
      <c r="D100" s="242" t="s">
        <v>248</v>
      </c>
      <c r="E100" s="260" t="s">
        <v>39</v>
      </c>
      <c r="F100" s="261" t="s">
        <v>250</v>
      </c>
      <c r="G100" s="259"/>
      <c r="H100" s="262">
        <v>29.917999999999999</v>
      </c>
      <c r="I100" s="263"/>
      <c r="J100" s="259"/>
      <c r="K100" s="259"/>
      <c r="L100" s="264"/>
      <c r="M100" s="265"/>
      <c r="N100" s="266"/>
      <c r="O100" s="266"/>
      <c r="P100" s="266"/>
      <c r="Q100" s="266"/>
      <c r="R100" s="266"/>
      <c r="S100" s="266"/>
      <c r="T100" s="267"/>
      <c r="U100" s="14"/>
      <c r="V100" s="14"/>
      <c r="W100" s="14"/>
      <c r="X100" s="14"/>
      <c r="Y100" s="14"/>
      <c r="Z100" s="14"/>
      <c r="AA100" s="14"/>
      <c r="AB100" s="14"/>
      <c r="AC100" s="14"/>
      <c r="AD100" s="14"/>
      <c r="AE100" s="14"/>
      <c r="AT100" s="268" t="s">
        <v>248</v>
      </c>
      <c r="AU100" s="268" t="s">
        <v>89</v>
      </c>
      <c r="AV100" s="14" t="s">
        <v>242</v>
      </c>
      <c r="AW100" s="14" t="s">
        <v>41</v>
      </c>
      <c r="AX100" s="14" t="s">
        <v>87</v>
      </c>
      <c r="AY100" s="268" t="s">
        <v>235</v>
      </c>
    </row>
    <row r="101" s="2" customFormat="1" ht="21.75" customHeight="1">
      <c r="A101" s="39"/>
      <c r="B101" s="40"/>
      <c r="C101" s="229" t="s">
        <v>258</v>
      </c>
      <c r="D101" s="229" t="s">
        <v>238</v>
      </c>
      <c r="E101" s="230" t="s">
        <v>1245</v>
      </c>
      <c r="F101" s="231" t="s">
        <v>1246</v>
      </c>
      <c r="G101" s="232" t="s">
        <v>186</v>
      </c>
      <c r="H101" s="233">
        <v>0.014</v>
      </c>
      <c r="I101" s="234"/>
      <c r="J101" s="235">
        <f>ROUND(I101*H101,2)</f>
        <v>0</v>
      </c>
      <c r="K101" s="231" t="s">
        <v>241</v>
      </c>
      <c r="L101" s="45"/>
      <c r="M101" s="236" t="s">
        <v>39</v>
      </c>
      <c r="N101" s="237" t="s">
        <v>53</v>
      </c>
      <c r="O101" s="86"/>
      <c r="P101" s="238">
        <f>O101*H101</f>
        <v>0</v>
      </c>
      <c r="Q101" s="238">
        <v>0</v>
      </c>
      <c r="R101" s="238">
        <f>Q101*H101</f>
        <v>0</v>
      </c>
      <c r="S101" s="238">
        <v>0</v>
      </c>
      <c r="T101" s="239">
        <f>S101*H101</f>
        <v>0</v>
      </c>
      <c r="U101" s="39"/>
      <c r="V101" s="39"/>
      <c r="W101" s="39"/>
      <c r="X101" s="39"/>
      <c r="Y101" s="39"/>
      <c r="Z101" s="39"/>
      <c r="AA101" s="39"/>
      <c r="AB101" s="39"/>
      <c r="AC101" s="39"/>
      <c r="AD101" s="39"/>
      <c r="AE101" s="39"/>
      <c r="AR101" s="240" t="s">
        <v>242</v>
      </c>
      <c r="AT101" s="240" t="s">
        <v>238</v>
      </c>
      <c r="AU101" s="240" t="s">
        <v>89</v>
      </c>
      <c r="AY101" s="17" t="s">
        <v>235</v>
      </c>
      <c r="BE101" s="241">
        <f>IF(N101="základní",J101,0)</f>
        <v>0</v>
      </c>
      <c r="BF101" s="241">
        <f>IF(N101="snížená",J101,0)</f>
        <v>0</v>
      </c>
      <c r="BG101" s="241">
        <f>IF(N101="zákl. přenesená",J101,0)</f>
        <v>0</v>
      </c>
      <c r="BH101" s="241">
        <f>IF(N101="sníž. přenesená",J101,0)</f>
        <v>0</v>
      </c>
      <c r="BI101" s="241">
        <f>IF(N101="nulová",J101,0)</f>
        <v>0</v>
      </c>
      <c r="BJ101" s="17" t="s">
        <v>242</v>
      </c>
      <c r="BK101" s="241">
        <f>ROUND(I101*H101,2)</f>
        <v>0</v>
      </c>
      <c r="BL101" s="17" t="s">
        <v>242</v>
      </c>
      <c r="BM101" s="240" t="s">
        <v>1247</v>
      </c>
    </row>
    <row r="102" s="2" customFormat="1">
      <c r="A102" s="39"/>
      <c r="B102" s="40"/>
      <c r="C102" s="41"/>
      <c r="D102" s="242" t="s">
        <v>244</v>
      </c>
      <c r="E102" s="41"/>
      <c r="F102" s="243" t="s">
        <v>1248</v>
      </c>
      <c r="G102" s="41"/>
      <c r="H102" s="41"/>
      <c r="I102" s="149"/>
      <c r="J102" s="41"/>
      <c r="K102" s="41"/>
      <c r="L102" s="45"/>
      <c r="M102" s="244"/>
      <c r="N102" s="245"/>
      <c r="O102" s="86"/>
      <c r="P102" s="86"/>
      <c r="Q102" s="86"/>
      <c r="R102" s="86"/>
      <c r="S102" s="86"/>
      <c r="T102" s="87"/>
      <c r="U102" s="39"/>
      <c r="V102" s="39"/>
      <c r="W102" s="39"/>
      <c r="X102" s="39"/>
      <c r="Y102" s="39"/>
      <c r="Z102" s="39"/>
      <c r="AA102" s="39"/>
      <c r="AB102" s="39"/>
      <c r="AC102" s="39"/>
      <c r="AD102" s="39"/>
      <c r="AE102" s="39"/>
      <c r="AT102" s="17" t="s">
        <v>244</v>
      </c>
      <c r="AU102" s="17" t="s">
        <v>89</v>
      </c>
    </row>
    <row r="103" s="2" customFormat="1">
      <c r="A103" s="39"/>
      <c r="B103" s="40"/>
      <c r="C103" s="41"/>
      <c r="D103" s="242" t="s">
        <v>246</v>
      </c>
      <c r="E103" s="41"/>
      <c r="F103" s="246" t="s">
        <v>1249</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246</v>
      </c>
      <c r="AU103" s="17" t="s">
        <v>89</v>
      </c>
    </row>
    <row r="104" s="13" customFormat="1">
      <c r="A104" s="13"/>
      <c r="B104" s="247"/>
      <c r="C104" s="248"/>
      <c r="D104" s="242" t="s">
        <v>248</v>
      </c>
      <c r="E104" s="249" t="s">
        <v>39</v>
      </c>
      <c r="F104" s="250" t="s">
        <v>1250</v>
      </c>
      <c r="G104" s="248"/>
      <c r="H104" s="251">
        <v>0.014</v>
      </c>
      <c r="I104" s="252"/>
      <c r="J104" s="248"/>
      <c r="K104" s="248"/>
      <c r="L104" s="253"/>
      <c r="M104" s="254"/>
      <c r="N104" s="255"/>
      <c r="O104" s="255"/>
      <c r="P104" s="255"/>
      <c r="Q104" s="255"/>
      <c r="R104" s="255"/>
      <c r="S104" s="255"/>
      <c r="T104" s="256"/>
      <c r="U104" s="13"/>
      <c r="V104" s="13"/>
      <c r="W104" s="13"/>
      <c r="X104" s="13"/>
      <c r="Y104" s="13"/>
      <c r="Z104" s="13"/>
      <c r="AA104" s="13"/>
      <c r="AB104" s="13"/>
      <c r="AC104" s="13"/>
      <c r="AD104" s="13"/>
      <c r="AE104" s="13"/>
      <c r="AT104" s="257" t="s">
        <v>248</v>
      </c>
      <c r="AU104" s="257" t="s">
        <v>89</v>
      </c>
      <c r="AV104" s="13" t="s">
        <v>89</v>
      </c>
      <c r="AW104" s="13" t="s">
        <v>41</v>
      </c>
      <c r="AX104" s="13" t="s">
        <v>80</v>
      </c>
      <c r="AY104" s="257" t="s">
        <v>235</v>
      </c>
    </row>
    <row r="105" s="15" customFormat="1">
      <c r="A105" s="15"/>
      <c r="B105" s="282"/>
      <c r="C105" s="283"/>
      <c r="D105" s="242" t="s">
        <v>248</v>
      </c>
      <c r="E105" s="284" t="s">
        <v>39</v>
      </c>
      <c r="F105" s="285" t="s">
        <v>1251</v>
      </c>
      <c r="G105" s="283"/>
      <c r="H105" s="284" t="s">
        <v>39</v>
      </c>
      <c r="I105" s="286"/>
      <c r="J105" s="283"/>
      <c r="K105" s="283"/>
      <c r="L105" s="287"/>
      <c r="M105" s="288"/>
      <c r="N105" s="289"/>
      <c r="O105" s="289"/>
      <c r="P105" s="289"/>
      <c r="Q105" s="289"/>
      <c r="R105" s="289"/>
      <c r="S105" s="289"/>
      <c r="T105" s="290"/>
      <c r="U105" s="15"/>
      <c r="V105" s="15"/>
      <c r="W105" s="15"/>
      <c r="X105" s="15"/>
      <c r="Y105" s="15"/>
      <c r="Z105" s="15"/>
      <c r="AA105" s="15"/>
      <c r="AB105" s="15"/>
      <c r="AC105" s="15"/>
      <c r="AD105" s="15"/>
      <c r="AE105" s="15"/>
      <c r="AT105" s="291" t="s">
        <v>248</v>
      </c>
      <c r="AU105" s="291" t="s">
        <v>89</v>
      </c>
      <c r="AV105" s="15" t="s">
        <v>87</v>
      </c>
      <c r="AW105" s="15" t="s">
        <v>41</v>
      </c>
      <c r="AX105" s="15" t="s">
        <v>80</v>
      </c>
      <c r="AY105" s="291" t="s">
        <v>235</v>
      </c>
    </row>
    <row r="106" s="14" customFormat="1">
      <c r="A106" s="14"/>
      <c r="B106" s="258"/>
      <c r="C106" s="259"/>
      <c r="D106" s="242" t="s">
        <v>248</v>
      </c>
      <c r="E106" s="260" t="s">
        <v>1217</v>
      </c>
      <c r="F106" s="261" t="s">
        <v>250</v>
      </c>
      <c r="G106" s="259"/>
      <c r="H106" s="262">
        <v>0.014</v>
      </c>
      <c r="I106" s="263"/>
      <c r="J106" s="259"/>
      <c r="K106" s="259"/>
      <c r="L106" s="264"/>
      <c r="M106" s="265"/>
      <c r="N106" s="266"/>
      <c r="O106" s="266"/>
      <c r="P106" s="266"/>
      <c r="Q106" s="266"/>
      <c r="R106" s="266"/>
      <c r="S106" s="266"/>
      <c r="T106" s="267"/>
      <c r="U106" s="14"/>
      <c r="V106" s="14"/>
      <c r="W106" s="14"/>
      <c r="X106" s="14"/>
      <c r="Y106" s="14"/>
      <c r="Z106" s="14"/>
      <c r="AA106" s="14"/>
      <c r="AB106" s="14"/>
      <c r="AC106" s="14"/>
      <c r="AD106" s="14"/>
      <c r="AE106" s="14"/>
      <c r="AT106" s="268" t="s">
        <v>248</v>
      </c>
      <c r="AU106" s="268" t="s">
        <v>89</v>
      </c>
      <c r="AV106" s="14" t="s">
        <v>242</v>
      </c>
      <c r="AW106" s="14" t="s">
        <v>41</v>
      </c>
      <c r="AX106" s="14" t="s">
        <v>87</v>
      </c>
      <c r="AY106" s="268" t="s">
        <v>235</v>
      </c>
    </row>
    <row r="107" s="2" customFormat="1" ht="21.75" customHeight="1">
      <c r="A107" s="39"/>
      <c r="B107" s="40"/>
      <c r="C107" s="229" t="s">
        <v>242</v>
      </c>
      <c r="D107" s="229" t="s">
        <v>238</v>
      </c>
      <c r="E107" s="230" t="s">
        <v>1252</v>
      </c>
      <c r="F107" s="231" t="s">
        <v>1253</v>
      </c>
      <c r="G107" s="232" t="s">
        <v>186</v>
      </c>
      <c r="H107" s="233">
        <v>0.012</v>
      </c>
      <c r="I107" s="234"/>
      <c r="J107" s="235">
        <f>ROUND(I107*H107,2)</f>
        <v>0</v>
      </c>
      <c r="K107" s="231" t="s">
        <v>241</v>
      </c>
      <c r="L107" s="45"/>
      <c r="M107" s="236" t="s">
        <v>39</v>
      </c>
      <c r="N107" s="237" t="s">
        <v>53</v>
      </c>
      <c r="O107" s="86"/>
      <c r="P107" s="238">
        <f>O107*H107</f>
        <v>0</v>
      </c>
      <c r="Q107" s="238">
        <v>0</v>
      </c>
      <c r="R107" s="238">
        <f>Q107*H107</f>
        <v>0</v>
      </c>
      <c r="S107" s="238">
        <v>0</v>
      </c>
      <c r="T107" s="239">
        <f>S107*H107</f>
        <v>0</v>
      </c>
      <c r="U107" s="39"/>
      <c r="V107" s="39"/>
      <c r="W107" s="39"/>
      <c r="X107" s="39"/>
      <c r="Y107" s="39"/>
      <c r="Z107" s="39"/>
      <c r="AA107" s="39"/>
      <c r="AB107" s="39"/>
      <c r="AC107" s="39"/>
      <c r="AD107" s="39"/>
      <c r="AE107" s="39"/>
      <c r="AR107" s="240" t="s">
        <v>242</v>
      </c>
      <c r="AT107" s="240" t="s">
        <v>238</v>
      </c>
      <c r="AU107" s="240" t="s">
        <v>89</v>
      </c>
      <c r="AY107" s="17" t="s">
        <v>235</v>
      </c>
      <c r="BE107" s="241">
        <f>IF(N107="základní",J107,0)</f>
        <v>0</v>
      </c>
      <c r="BF107" s="241">
        <f>IF(N107="snížená",J107,0)</f>
        <v>0</v>
      </c>
      <c r="BG107" s="241">
        <f>IF(N107="zákl. přenesená",J107,0)</f>
        <v>0</v>
      </c>
      <c r="BH107" s="241">
        <f>IF(N107="sníž. přenesená",J107,0)</f>
        <v>0</v>
      </c>
      <c r="BI107" s="241">
        <f>IF(N107="nulová",J107,0)</f>
        <v>0</v>
      </c>
      <c r="BJ107" s="17" t="s">
        <v>242</v>
      </c>
      <c r="BK107" s="241">
        <f>ROUND(I107*H107,2)</f>
        <v>0</v>
      </c>
      <c r="BL107" s="17" t="s">
        <v>242</v>
      </c>
      <c r="BM107" s="240" t="s">
        <v>1254</v>
      </c>
    </row>
    <row r="108" s="2" customFormat="1">
      <c r="A108" s="39"/>
      <c r="B108" s="40"/>
      <c r="C108" s="41"/>
      <c r="D108" s="242" t="s">
        <v>244</v>
      </c>
      <c r="E108" s="41"/>
      <c r="F108" s="243" t="s">
        <v>1255</v>
      </c>
      <c r="G108" s="41"/>
      <c r="H108" s="41"/>
      <c r="I108" s="149"/>
      <c r="J108" s="41"/>
      <c r="K108" s="41"/>
      <c r="L108" s="45"/>
      <c r="M108" s="244"/>
      <c r="N108" s="245"/>
      <c r="O108" s="86"/>
      <c r="P108" s="86"/>
      <c r="Q108" s="86"/>
      <c r="R108" s="86"/>
      <c r="S108" s="86"/>
      <c r="T108" s="87"/>
      <c r="U108" s="39"/>
      <c r="V108" s="39"/>
      <c r="W108" s="39"/>
      <c r="X108" s="39"/>
      <c r="Y108" s="39"/>
      <c r="Z108" s="39"/>
      <c r="AA108" s="39"/>
      <c r="AB108" s="39"/>
      <c r="AC108" s="39"/>
      <c r="AD108" s="39"/>
      <c r="AE108" s="39"/>
      <c r="AT108" s="17" t="s">
        <v>244</v>
      </c>
      <c r="AU108" s="17" t="s">
        <v>89</v>
      </c>
    </row>
    <row r="109" s="2" customFormat="1">
      <c r="A109" s="39"/>
      <c r="B109" s="40"/>
      <c r="C109" s="41"/>
      <c r="D109" s="242" t="s">
        <v>246</v>
      </c>
      <c r="E109" s="41"/>
      <c r="F109" s="246" t="s">
        <v>1256</v>
      </c>
      <c r="G109" s="41"/>
      <c r="H109" s="41"/>
      <c r="I109" s="149"/>
      <c r="J109" s="41"/>
      <c r="K109" s="41"/>
      <c r="L109" s="45"/>
      <c r="M109" s="244"/>
      <c r="N109" s="245"/>
      <c r="O109" s="86"/>
      <c r="P109" s="86"/>
      <c r="Q109" s="86"/>
      <c r="R109" s="86"/>
      <c r="S109" s="86"/>
      <c r="T109" s="87"/>
      <c r="U109" s="39"/>
      <c r="V109" s="39"/>
      <c r="W109" s="39"/>
      <c r="X109" s="39"/>
      <c r="Y109" s="39"/>
      <c r="Z109" s="39"/>
      <c r="AA109" s="39"/>
      <c r="AB109" s="39"/>
      <c r="AC109" s="39"/>
      <c r="AD109" s="39"/>
      <c r="AE109" s="39"/>
      <c r="AT109" s="17" t="s">
        <v>246</v>
      </c>
      <c r="AU109" s="17" t="s">
        <v>89</v>
      </c>
    </row>
    <row r="110" s="13" customFormat="1">
      <c r="A110" s="13"/>
      <c r="B110" s="247"/>
      <c r="C110" s="248"/>
      <c r="D110" s="242" t="s">
        <v>248</v>
      </c>
      <c r="E110" s="249" t="s">
        <v>39</v>
      </c>
      <c r="F110" s="250" t="s">
        <v>1257</v>
      </c>
      <c r="G110" s="248"/>
      <c r="H110" s="251">
        <v>0.012</v>
      </c>
      <c r="I110" s="252"/>
      <c r="J110" s="248"/>
      <c r="K110" s="248"/>
      <c r="L110" s="253"/>
      <c r="M110" s="254"/>
      <c r="N110" s="255"/>
      <c r="O110" s="255"/>
      <c r="P110" s="255"/>
      <c r="Q110" s="255"/>
      <c r="R110" s="255"/>
      <c r="S110" s="255"/>
      <c r="T110" s="256"/>
      <c r="U110" s="13"/>
      <c r="V110" s="13"/>
      <c r="W110" s="13"/>
      <c r="X110" s="13"/>
      <c r="Y110" s="13"/>
      <c r="Z110" s="13"/>
      <c r="AA110" s="13"/>
      <c r="AB110" s="13"/>
      <c r="AC110" s="13"/>
      <c r="AD110" s="13"/>
      <c r="AE110" s="13"/>
      <c r="AT110" s="257" t="s">
        <v>248</v>
      </c>
      <c r="AU110" s="257" t="s">
        <v>89</v>
      </c>
      <c r="AV110" s="13" t="s">
        <v>89</v>
      </c>
      <c r="AW110" s="13" t="s">
        <v>41</v>
      </c>
      <c r="AX110" s="13" t="s">
        <v>80</v>
      </c>
      <c r="AY110" s="257" t="s">
        <v>235</v>
      </c>
    </row>
    <row r="111" s="15" customFormat="1">
      <c r="A111" s="15"/>
      <c r="B111" s="282"/>
      <c r="C111" s="283"/>
      <c r="D111" s="242" t="s">
        <v>248</v>
      </c>
      <c r="E111" s="284" t="s">
        <v>39</v>
      </c>
      <c r="F111" s="285" t="s">
        <v>1251</v>
      </c>
      <c r="G111" s="283"/>
      <c r="H111" s="284" t="s">
        <v>39</v>
      </c>
      <c r="I111" s="286"/>
      <c r="J111" s="283"/>
      <c r="K111" s="283"/>
      <c r="L111" s="287"/>
      <c r="M111" s="288"/>
      <c r="N111" s="289"/>
      <c r="O111" s="289"/>
      <c r="P111" s="289"/>
      <c r="Q111" s="289"/>
      <c r="R111" s="289"/>
      <c r="S111" s="289"/>
      <c r="T111" s="290"/>
      <c r="U111" s="15"/>
      <c r="V111" s="15"/>
      <c r="W111" s="15"/>
      <c r="X111" s="15"/>
      <c r="Y111" s="15"/>
      <c r="Z111" s="15"/>
      <c r="AA111" s="15"/>
      <c r="AB111" s="15"/>
      <c r="AC111" s="15"/>
      <c r="AD111" s="15"/>
      <c r="AE111" s="15"/>
      <c r="AT111" s="291" t="s">
        <v>248</v>
      </c>
      <c r="AU111" s="291" t="s">
        <v>89</v>
      </c>
      <c r="AV111" s="15" t="s">
        <v>87</v>
      </c>
      <c r="AW111" s="15" t="s">
        <v>41</v>
      </c>
      <c r="AX111" s="15" t="s">
        <v>80</v>
      </c>
      <c r="AY111" s="291" t="s">
        <v>235</v>
      </c>
    </row>
    <row r="112" s="14" customFormat="1">
      <c r="A112" s="14"/>
      <c r="B112" s="258"/>
      <c r="C112" s="259"/>
      <c r="D112" s="242" t="s">
        <v>248</v>
      </c>
      <c r="E112" s="260" t="s">
        <v>1258</v>
      </c>
      <c r="F112" s="261" t="s">
        <v>250</v>
      </c>
      <c r="G112" s="259"/>
      <c r="H112" s="262">
        <v>0.012</v>
      </c>
      <c r="I112" s="263"/>
      <c r="J112" s="259"/>
      <c r="K112" s="259"/>
      <c r="L112" s="264"/>
      <c r="M112" s="265"/>
      <c r="N112" s="266"/>
      <c r="O112" s="266"/>
      <c r="P112" s="266"/>
      <c r="Q112" s="266"/>
      <c r="R112" s="266"/>
      <c r="S112" s="266"/>
      <c r="T112" s="267"/>
      <c r="U112" s="14"/>
      <c r="V112" s="14"/>
      <c r="W112" s="14"/>
      <c r="X112" s="14"/>
      <c r="Y112" s="14"/>
      <c r="Z112" s="14"/>
      <c r="AA112" s="14"/>
      <c r="AB112" s="14"/>
      <c r="AC112" s="14"/>
      <c r="AD112" s="14"/>
      <c r="AE112" s="14"/>
      <c r="AT112" s="268" t="s">
        <v>248</v>
      </c>
      <c r="AU112" s="268" t="s">
        <v>89</v>
      </c>
      <c r="AV112" s="14" t="s">
        <v>242</v>
      </c>
      <c r="AW112" s="14" t="s">
        <v>41</v>
      </c>
      <c r="AX112" s="14" t="s">
        <v>87</v>
      </c>
      <c r="AY112" s="268" t="s">
        <v>235</v>
      </c>
    </row>
    <row r="113" s="2" customFormat="1" ht="21.75" customHeight="1">
      <c r="A113" s="39"/>
      <c r="B113" s="40"/>
      <c r="C113" s="229" t="s">
        <v>236</v>
      </c>
      <c r="D113" s="229" t="s">
        <v>238</v>
      </c>
      <c r="E113" s="230" t="s">
        <v>1259</v>
      </c>
      <c r="F113" s="231" t="s">
        <v>1260</v>
      </c>
      <c r="G113" s="232" t="s">
        <v>186</v>
      </c>
      <c r="H113" s="233">
        <v>0.002</v>
      </c>
      <c r="I113" s="234"/>
      <c r="J113" s="235">
        <f>ROUND(I113*H113,2)</f>
        <v>0</v>
      </c>
      <c r="K113" s="231" t="s">
        <v>241</v>
      </c>
      <c r="L113" s="45"/>
      <c r="M113" s="236" t="s">
        <v>39</v>
      </c>
      <c r="N113" s="237" t="s">
        <v>53</v>
      </c>
      <c r="O113" s="86"/>
      <c r="P113" s="238">
        <f>O113*H113</f>
        <v>0</v>
      </c>
      <c r="Q113" s="238">
        <v>0</v>
      </c>
      <c r="R113" s="238">
        <f>Q113*H113</f>
        <v>0</v>
      </c>
      <c r="S113" s="238">
        <v>0</v>
      </c>
      <c r="T113" s="239">
        <f>S113*H113</f>
        <v>0</v>
      </c>
      <c r="U113" s="39"/>
      <c r="V113" s="39"/>
      <c r="W113" s="39"/>
      <c r="X113" s="39"/>
      <c r="Y113" s="39"/>
      <c r="Z113" s="39"/>
      <c r="AA113" s="39"/>
      <c r="AB113" s="39"/>
      <c r="AC113" s="39"/>
      <c r="AD113" s="39"/>
      <c r="AE113" s="39"/>
      <c r="AR113" s="240" t="s">
        <v>242</v>
      </c>
      <c r="AT113" s="240" t="s">
        <v>238</v>
      </c>
      <c r="AU113" s="240" t="s">
        <v>89</v>
      </c>
      <c r="AY113" s="17" t="s">
        <v>235</v>
      </c>
      <c r="BE113" s="241">
        <f>IF(N113="základní",J113,0)</f>
        <v>0</v>
      </c>
      <c r="BF113" s="241">
        <f>IF(N113="snížená",J113,0)</f>
        <v>0</v>
      </c>
      <c r="BG113" s="241">
        <f>IF(N113="zákl. přenesená",J113,0)</f>
        <v>0</v>
      </c>
      <c r="BH113" s="241">
        <f>IF(N113="sníž. přenesená",J113,0)</f>
        <v>0</v>
      </c>
      <c r="BI113" s="241">
        <f>IF(N113="nulová",J113,0)</f>
        <v>0</v>
      </c>
      <c r="BJ113" s="17" t="s">
        <v>242</v>
      </c>
      <c r="BK113" s="241">
        <f>ROUND(I113*H113,2)</f>
        <v>0</v>
      </c>
      <c r="BL113" s="17" t="s">
        <v>242</v>
      </c>
      <c r="BM113" s="240" t="s">
        <v>1261</v>
      </c>
    </row>
    <row r="114" s="2" customFormat="1">
      <c r="A114" s="39"/>
      <c r="B114" s="40"/>
      <c r="C114" s="41"/>
      <c r="D114" s="242" t="s">
        <v>244</v>
      </c>
      <c r="E114" s="41"/>
      <c r="F114" s="243" t="s">
        <v>1262</v>
      </c>
      <c r="G114" s="41"/>
      <c r="H114" s="41"/>
      <c r="I114" s="149"/>
      <c r="J114" s="41"/>
      <c r="K114" s="41"/>
      <c r="L114" s="45"/>
      <c r="M114" s="244"/>
      <c r="N114" s="245"/>
      <c r="O114" s="86"/>
      <c r="P114" s="86"/>
      <c r="Q114" s="86"/>
      <c r="R114" s="86"/>
      <c r="S114" s="86"/>
      <c r="T114" s="87"/>
      <c r="U114" s="39"/>
      <c r="V114" s="39"/>
      <c r="W114" s="39"/>
      <c r="X114" s="39"/>
      <c r="Y114" s="39"/>
      <c r="Z114" s="39"/>
      <c r="AA114" s="39"/>
      <c r="AB114" s="39"/>
      <c r="AC114" s="39"/>
      <c r="AD114" s="39"/>
      <c r="AE114" s="39"/>
      <c r="AT114" s="17" t="s">
        <v>244</v>
      </c>
      <c r="AU114" s="17" t="s">
        <v>89</v>
      </c>
    </row>
    <row r="115" s="2" customFormat="1">
      <c r="A115" s="39"/>
      <c r="B115" s="40"/>
      <c r="C115" s="41"/>
      <c r="D115" s="242" t="s">
        <v>246</v>
      </c>
      <c r="E115" s="41"/>
      <c r="F115" s="246" t="s">
        <v>1256</v>
      </c>
      <c r="G115" s="41"/>
      <c r="H115" s="41"/>
      <c r="I115" s="149"/>
      <c r="J115" s="41"/>
      <c r="K115" s="41"/>
      <c r="L115" s="45"/>
      <c r="M115" s="244"/>
      <c r="N115" s="245"/>
      <c r="O115" s="86"/>
      <c r="P115" s="86"/>
      <c r="Q115" s="86"/>
      <c r="R115" s="86"/>
      <c r="S115" s="86"/>
      <c r="T115" s="87"/>
      <c r="U115" s="39"/>
      <c r="V115" s="39"/>
      <c r="W115" s="39"/>
      <c r="X115" s="39"/>
      <c r="Y115" s="39"/>
      <c r="Z115" s="39"/>
      <c r="AA115" s="39"/>
      <c r="AB115" s="39"/>
      <c r="AC115" s="39"/>
      <c r="AD115" s="39"/>
      <c r="AE115" s="39"/>
      <c r="AT115" s="17" t="s">
        <v>246</v>
      </c>
      <c r="AU115" s="17" t="s">
        <v>89</v>
      </c>
    </row>
    <row r="116" s="13" customFormat="1">
      <c r="A116" s="13"/>
      <c r="B116" s="247"/>
      <c r="C116" s="248"/>
      <c r="D116" s="242" t="s">
        <v>248</v>
      </c>
      <c r="E116" s="249" t="s">
        <v>39</v>
      </c>
      <c r="F116" s="250" t="s">
        <v>1263</v>
      </c>
      <c r="G116" s="248"/>
      <c r="H116" s="251">
        <v>0.002</v>
      </c>
      <c r="I116" s="252"/>
      <c r="J116" s="248"/>
      <c r="K116" s="248"/>
      <c r="L116" s="253"/>
      <c r="M116" s="254"/>
      <c r="N116" s="255"/>
      <c r="O116" s="255"/>
      <c r="P116" s="255"/>
      <c r="Q116" s="255"/>
      <c r="R116" s="255"/>
      <c r="S116" s="255"/>
      <c r="T116" s="256"/>
      <c r="U116" s="13"/>
      <c r="V116" s="13"/>
      <c r="W116" s="13"/>
      <c r="X116" s="13"/>
      <c r="Y116" s="13"/>
      <c r="Z116" s="13"/>
      <c r="AA116" s="13"/>
      <c r="AB116" s="13"/>
      <c r="AC116" s="13"/>
      <c r="AD116" s="13"/>
      <c r="AE116" s="13"/>
      <c r="AT116" s="257" t="s">
        <v>248</v>
      </c>
      <c r="AU116" s="257" t="s">
        <v>89</v>
      </c>
      <c r="AV116" s="13" t="s">
        <v>89</v>
      </c>
      <c r="AW116" s="13" t="s">
        <v>41</v>
      </c>
      <c r="AX116" s="13" t="s">
        <v>80</v>
      </c>
      <c r="AY116" s="257" t="s">
        <v>235</v>
      </c>
    </row>
    <row r="117" s="14" customFormat="1">
      <c r="A117" s="14"/>
      <c r="B117" s="258"/>
      <c r="C117" s="259"/>
      <c r="D117" s="242" t="s">
        <v>248</v>
      </c>
      <c r="E117" s="260" t="s">
        <v>1214</v>
      </c>
      <c r="F117" s="261" t="s">
        <v>250</v>
      </c>
      <c r="G117" s="259"/>
      <c r="H117" s="262">
        <v>0.002</v>
      </c>
      <c r="I117" s="263"/>
      <c r="J117" s="259"/>
      <c r="K117" s="259"/>
      <c r="L117" s="264"/>
      <c r="M117" s="265"/>
      <c r="N117" s="266"/>
      <c r="O117" s="266"/>
      <c r="P117" s="266"/>
      <c r="Q117" s="266"/>
      <c r="R117" s="266"/>
      <c r="S117" s="266"/>
      <c r="T117" s="267"/>
      <c r="U117" s="14"/>
      <c r="V117" s="14"/>
      <c r="W117" s="14"/>
      <c r="X117" s="14"/>
      <c r="Y117" s="14"/>
      <c r="Z117" s="14"/>
      <c r="AA117" s="14"/>
      <c r="AB117" s="14"/>
      <c r="AC117" s="14"/>
      <c r="AD117" s="14"/>
      <c r="AE117" s="14"/>
      <c r="AT117" s="268" t="s">
        <v>248</v>
      </c>
      <c r="AU117" s="268" t="s">
        <v>89</v>
      </c>
      <c r="AV117" s="14" t="s">
        <v>242</v>
      </c>
      <c r="AW117" s="14" t="s">
        <v>41</v>
      </c>
      <c r="AX117" s="14" t="s">
        <v>87</v>
      </c>
      <c r="AY117" s="268" t="s">
        <v>235</v>
      </c>
    </row>
    <row r="118" s="2" customFormat="1" ht="21.75" customHeight="1">
      <c r="A118" s="39"/>
      <c r="B118" s="40"/>
      <c r="C118" s="229" t="s">
        <v>275</v>
      </c>
      <c r="D118" s="229" t="s">
        <v>238</v>
      </c>
      <c r="E118" s="230" t="s">
        <v>718</v>
      </c>
      <c r="F118" s="231" t="s">
        <v>719</v>
      </c>
      <c r="G118" s="232" t="s">
        <v>197</v>
      </c>
      <c r="H118" s="233">
        <v>12</v>
      </c>
      <c r="I118" s="234"/>
      <c r="J118" s="235">
        <f>ROUND(I118*H118,2)</f>
        <v>0</v>
      </c>
      <c r="K118" s="231" t="s">
        <v>241</v>
      </c>
      <c r="L118" s="45"/>
      <c r="M118" s="236" t="s">
        <v>39</v>
      </c>
      <c r="N118" s="237" t="s">
        <v>53</v>
      </c>
      <c r="O118" s="86"/>
      <c r="P118" s="238">
        <f>O118*H118</f>
        <v>0</v>
      </c>
      <c r="Q118" s="238">
        <v>0</v>
      </c>
      <c r="R118" s="238">
        <f>Q118*H118</f>
        <v>0</v>
      </c>
      <c r="S118" s="238">
        <v>0</v>
      </c>
      <c r="T118" s="239">
        <f>S118*H118</f>
        <v>0</v>
      </c>
      <c r="U118" s="39"/>
      <c r="V118" s="39"/>
      <c r="W118" s="39"/>
      <c r="X118" s="39"/>
      <c r="Y118" s="39"/>
      <c r="Z118" s="39"/>
      <c r="AA118" s="39"/>
      <c r="AB118" s="39"/>
      <c r="AC118" s="39"/>
      <c r="AD118" s="39"/>
      <c r="AE118" s="39"/>
      <c r="AR118" s="240" t="s">
        <v>242</v>
      </c>
      <c r="AT118" s="240" t="s">
        <v>238</v>
      </c>
      <c r="AU118" s="240" t="s">
        <v>89</v>
      </c>
      <c r="AY118" s="17" t="s">
        <v>235</v>
      </c>
      <c r="BE118" s="241">
        <f>IF(N118="základní",J118,0)</f>
        <v>0</v>
      </c>
      <c r="BF118" s="241">
        <f>IF(N118="snížená",J118,0)</f>
        <v>0</v>
      </c>
      <c r="BG118" s="241">
        <f>IF(N118="zákl. přenesená",J118,0)</f>
        <v>0</v>
      </c>
      <c r="BH118" s="241">
        <f>IF(N118="sníž. přenesená",J118,0)</f>
        <v>0</v>
      </c>
      <c r="BI118" s="241">
        <f>IF(N118="nulová",J118,0)</f>
        <v>0</v>
      </c>
      <c r="BJ118" s="17" t="s">
        <v>242</v>
      </c>
      <c r="BK118" s="241">
        <f>ROUND(I118*H118,2)</f>
        <v>0</v>
      </c>
      <c r="BL118" s="17" t="s">
        <v>242</v>
      </c>
      <c r="BM118" s="240" t="s">
        <v>1264</v>
      </c>
    </row>
    <row r="119" s="2" customFormat="1">
      <c r="A119" s="39"/>
      <c r="B119" s="40"/>
      <c r="C119" s="41"/>
      <c r="D119" s="242" t="s">
        <v>244</v>
      </c>
      <c r="E119" s="41"/>
      <c r="F119" s="243" t="s">
        <v>721</v>
      </c>
      <c r="G119" s="41"/>
      <c r="H119" s="41"/>
      <c r="I119" s="149"/>
      <c r="J119" s="41"/>
      <c r="K119" s="41"/>
      <c r="L119" s="45"/>
      <c r="M119" s="244"/>
      <c r="N119" s="245"/>
      <c r="O119" s="86"/>
      <c r="P119" s="86"/>
      <c r="Q119" s="86"/>
      <c r="R119" s="86"/>
      <c r="S119" s="86"/>
      <c r="T119" s="87"/>
      <c r="U119" s="39"/>
      <c r="V119" s="39"/>
      <c r="W119" s="39"/>
      <c r="X119" s="39"/>
      <c r="Y119" s="39"/>
      <c r="Z119" s="39"/>
      <c r="AA119" s="39"/>
      <c r="AB119" s="39"/>
      <c r="AC119" s="39"/>
      <c r="AD119" s="39"/>
      <c r="AE119" s="39"/>
      <c r="AT119" s="17" t="s">
        <v>244</v>
      </c>
      <c r="AU119" s="17" t="s">
        <v>89</v>
      </c>
    </row>
    <row r="120" s="2" customFormat="1">
      <c r="A120" s="39"/>
      <c r="B120" s="40"/>
      <c r="C120" s="41"/>
      <c r="D120" s="242" t="s">
        <v>246</v>
      </c>
      <c r="E120" s="41"/>
      <c r="F120" s="246" t="s">
        <v>722</v>
      </c>
      <c r="G120" s="41"/>
      <c r="H120" s="41"/>
      <c r="I120" s="149"/>
      <c r="J120" s="41"/>
      <c r="K120" s="41"/>
      <c r="L120" s="45"/>
      <c r="M120" s="244"/>
      <c r="N120" s="245"/>
      <c r="O120" s="86"/>
      <c r="P120" s="86"/>
      <c r="Q120" s="86"/>
      <c r="R120" s="86"/>
      <c r="S120" s="86"/>
      <c r="T120" s="87"/>
      <c r="U120" s="39"/>
      <c r="V120" s="39"/>
      <c r="W120" s="39"/>
      <c r="X120" s="39"/>
      <c r="Y120" s="39"/>
      <c r="Z120" s="39"/>
      <c r="AA120" s="39"/>
      <c r="AB120" s="39"/>
      <c r="AC120" s="39"/>
      <c r="AD120" s="39"/>
      <c r="AE120" s="39"/>
      <c r="AT120" s="17" t="s">
        <v>246</v>
      </c>
      <c r="AU120" s="17" t="s">
        <v>89</v>
      </c>
    </row>
    <row r="121" s="13" customFormat="1">
      <c r="A121" s="13"/>
      <c r="B121" s="247"/>
      <c r="C121" s="248"/>
      <c r="D121" s="242" t="s">
        <v>248</v>
      </c>
      <c r="E121" s="249" t="s">
        <v>39</v>
      </c>
      <c r="F121" s="250" t="s">
        <v>1265</v>
      </c>
      <c r="G121" s="248"/>
      <c r="H121" s="251">
        <v>12</v>
      </c>
      <c r="I121" s="252"/>
      <c r="J121" s="248"/>
      <c r="K121" s="248"/>
      <c r="L121" s="253"/>
      <c r="M121" s="254"/>
      <c r="N121" s="255"/>
      <c r="O121" s="255"/>
      <c r="P121" s="255"/>
      <c r="Q121" s="255"/>
      <c r="R121" s="255"/>
      <c r="S121" s="255"/>
      <c r="T121" s="256"/>
      <c r="U121" s="13"/>
      <c r="V121" s="13"/>
      <c r="W121" s="13"/>
      <c r="X121" s="13"/>
      <c r="Y121" s="13"/>
      <c r="Z121" s="13"/>
      <c r="AA121" s="13"/>
      <c r="AB121" s="13"/>
      <c r="AC121" s="13"/>
      <c r="AD121" s="13"/>
      <c r="AE121" s="13"/>
      <c r="AT121" s="257" t="s">
        <v>248</v>
      </c>
      <c r="AU121" s="257" t="s">
        <v>89</v>
      </c>
      <c r="AV121" s="13" t="s">
        <v>89</v>
      </c>
      <c r="AW121" s="13" t="s">
        <v>41</v>
      </c>
      <c r="AX121" s="13" t="s">
        <v>80</v>
      </c>
      <c r="AY121" s="257" t="s">
        <v>235</v>
      </c>
    </row>
    <row r="122" s="15" customFormat="1">
      <c r="A122" s="15"/>
      <c r="B122" s="282"/>
      <c r="C122" s="283"/>
      <c r="D122" s="242" t="s">
        <v>248</v>
      </c>
      <c r="E122" s="284" t="s">
        <v>39</v>
      </c>
      <c r="F122" s="285" t="s">
        <v>1266</v>
      </c>
      <c r="G122" s="283"/>
      <c r="H122" s="284" t="s">
        <v>39</v>
      </c>
      <c r="I122" s="286"/>
      <c r="J122" s="283"/>
      <c r="K122" s="283"/>
      <c r="L122" s="287"/>
      <c r="M122" s="288"/>
      <c r="N122" s="289"/>
      <c r="O122" s="289"/>
      <c r="P122" s="289"/>
      <c r="Q122" s="289"/>
      <c r="R122" s="289"/>
      <c r="S122" s="289"/>
      <c r="T122" s="290"/>
      <c r="U122" s="15"/>
      <c r="V122" s="15"/>
      <c r="W122" s="15"/>
      <c r="X122" s="15"/>
      <c r="Y122" s="15"/>
      <c r="Z122" s="15"/>
      <c r="AA122" s="15"/>
      <c r="AB122" s="15"/>
      <c r="AC122" s="15"/>
      <c r="AD122" s="15"/>
      <c r="AE122" s="15"/>
      <c r="AT122" s="291" t="s">
        <v>248</v>
      </c>
      <c r="AU122" s="291" t="s">
        <v>89</v>
      </c>
      <c r="AV122" s="15" t="s">
        <v>87</v>
      </c>
      <c r="AW122" s="15" t="s">
        <v>41</v>
      </c>
      <c r="AX122" s="15" t="s">
        <v>80</v>
      </c>
      <c r="AY122" s="291" t="s">
        <v>235</v>
      </c>
    </row>
    <row r="123" s="14" customFormat="1">
      <c r="A123" s="14"/>
      <c r="B123" s="258"/>
      <c r="C123" s="259"/>
      <c r="D123" s="242" t="s">
        <v>248</v>
      </c>
      <c r="E123" s="260" t="s">
        <v>1226</v>
      </c>
      <c r="F123" s="261" t="s">
        <v>250</v>
      </c>
      <c r="G123" s="259"/>
      <c r="H123" s="262">
        <v>12</v>
      </c>
      <c r="I123" s="263"/>
      <c r="J123" s="259"/>
      <c r="K123" s="259"/>
      <c r="L123" s="264"/>
      <c r="M123" s="265"/>
      <c r="N123" s="266"/>
      <c r="O123" s="266"/>
      <c r="P123" s="266"/>
      <c r="Q123" s="266"/>
      <c r="R123" s="266"/>
      <c r="S123" s="266"/>
      <c r="T123" s="267"/>
      <c r="U123" s="14"/>
      <c r="V123" s="14"/>
      <c r="W123" s="14"/>
      <c r="X123" s="14"/>
      <c r="Y123" s="14"/>
      <c r="Z123" s="14"/>
      <c r="AA123" s="14"/>
      <c r="AB123" s="14"/>
      <c r="AC123" s="14"/>
      <c r="AD123" s="14"/>
      <c r="AE123" s="14"/>
      <c r="AT123" s="268" t="s">
        <v>248</v>
      </c>
      <c r="AU123" s="268" t="s">
        <v>89</v>
      </c>
      <c r="AV123" s="14" t="s">
        <v>242</v>
      </c>
      <c r="AW123" s="14" t="s">
        <v>41</v>
      </c>
      <c r="AX123" s="14" t="s">
        <v>87</v>
      </c>
      <c r="AY123" s="268" t="s">
        <v>235</v>
      </c>
    </row>
    <row r="124" s="2" customFormat="1" ht="21.75" customHeight="1">
      <c r="A124" s="39"/>
      <c r="B124" s="40"/>
      <c r="C124" s="269" t="s">
        <v>282</v>
      </c>
      <c r="D124" s="269" t="s">
        <v>290</v>
      </c>
      <c r="E124" s="270" t="s">
        <v>1267</v>
      </c>
      <c r="F124" s="271" t="s">
        <v>1268</v>
      </c>
      <c r="G124" s="272" t="s">
        <v>191</v>
      </c>
      <c r="H124" s="273">
        <v>24</v>
      </c>
      <c r="I124" s="274"/>
      <c r="J124" s="275">
        <f>ROUND(I124*H124,2)</f>
        <v>0</v>
      </c>
      <c r="K124" s="271" t="s">
        <v>241</v>
      </c>
      <c r="L124" s="276"/>
      <c r="M124" s="277" t="s">
        <v>39</v>
      </c>
      <c r="N124" s="278" t="s">
        <v>53</v>
      </c>
      <c r="O124" s="86"/>
      <c r="P124" s="238">
        <f>O124*H124</f>
        <v>0</v>
      </c>
      <c r="Q124" s="238">
        <v>0.30399999999999999</v>
      </c>
      <c r="R124" s="238">
        <f>Q124*H124</f>
        <v>7.2959999999999994</v>
      </c>
      <c r="S124" s="238">
        <v>0</v>
      </c>
      <c r="T124" s="239">
        <f>S124*H124</f>
        <v>0</v>
      </c>
      <c r="U124" s="39"/>
      <c r="V124" s="39"/>
      <c r="W124" s="39"/>
      <c r="X124" s="39"/>
      <c r="Y124" s="39"/>
      <c r="Z124" s="39"/>
      <c r="AA124" s="39"/>
      <c r="AB124" s="39"/>
      <c r="AC124" s="39"/>
      <c r="AD124" s="39"/>
      <c r="AE124" s="39"/>
      <c r="AR124" s="240" t="s">
        <v>289</v>
      </c>
      <c r="AT124" s="240" t="s">
        <v>290</v>
      </c>
      <c r="AU124" s="240" t="s">
        <v>89</v>
      </c>
      <c r="AY124" s="17" t="s">
        <v>235</v>
      </c>
      <c r="BE124" s="241">
        <f>IF(N124="základní",J124,0)</f>
        <v>0</v>
      </c>
      <c r="BF124" s="241">
        <f>IF(N124="snížená",J124,0)</f>
        <v>0</v>
      </c>
      <c r="BG124" s="241">
        <f>IF(N124="zákl. přenesená",J124,0)</f>
        <v>0</v>
      </c>
      <c r="BH124" s="241">
        <f>IF(N124="sníž. přenesená",J124,0)</f>
        <v>0</v>
      </c>
      <c r="BI124" s="241">
        <f>IF(N124="nulová",J124,0)</f>
        <v>0</v>
      </c>
      <c r="BJ124" s="17" t="s">
        <v>242</v>
      </c>
      <c r="BK124" s="241">
        <f>ROUND(I124*H124,2)</f>
        <v>0</v>
      </c>
      <c r="BL124" s="17" t="s">
        <v>242</v>
      </c>
      <c r="BM124" s="240" t="s">
        <v>1269</v>
      </c>
    </row>
    <row r="125" s="2" customFormat="1">
      <c r="A125" s="39"/>
      <c r="B125" s="40"/>
      <c r="C125" s="41"/>
      <c r="D125" s="242" t="s">
        <v>244</v>
      </c>
      <c r="E125" s="41"/>
      <c r="F125" s="243" t="s">
        <v>1268</v>
      </c>
      <c r="G125" s="41"/>
      <c r="H125" s="41"/>
      <c r="I125" s="149"/>
      <c r="J125" s="41"/>
      <c r="K125" s="41"/>
      <c r="L125" s="45"/>
      <c r="M125" s="244"/>
      <c r="N125" s="245"/>
      <c r="O125" s="86"/>
      <c r="P125" s="86"/>
      <c r="Q125" s="86"/>
      <c r="R125" s="86"/>
      <c r="S125" s="86"/>
      <c r="T125" s="87"/>
      <c r="U125" s="39"/>
      <c r="V125" s="39"/>
      <c r="W125" s="39"/>
      <c r="X125" s="39"/>
      <c r="Y125" s="39"/>
      <c r="Z125" s="39"/>
      <c r="AA125" s="39"/>
      <c r="AB125" s="39"/>
      <c r="AC125" s="39"/>
      <c r="AD125" s="39"/>
      <c r="AE125" s="39"/>
      <c r="AT125" s="17" t="s">
        <v>244</v>
      </c>
      <c r="AU125" s="17" t="s">
        <v>89</v>
      </c>
    </row>
    <row r="126" s="13" customFormat="1">
      <c r="A126" s="13"/>
      <c r="B126" s="247"/>
      <c r="C126" s="248"/>
      <c r="D126" s="242" t="s">
        <v>248</v>
      </c>
      <c r="E126" s="249" t="s">
        <v>39</v>
      </c>
      <c r="F126" s="250" t="s">
        <v>1270</v>
      </c>
      <c r="G126" s="248"/>
      <c r="H126" s="251">
        <v>24</v>
      </c>
      <c r="I126" s="252"/>
      <c r="J126" s="248"/>
      <c r="K126" s="248"/>
      <c r="L126" s="253"/>
      <c r="M126" s="254"/>
      <c r="N126" s="255"/>
      <c r="O126" s="255"/>
      <c r="P126" s="255"/>
      <c r="Q126" s="255"/>
      <c r="R126" s="255"/>
      <c r="S126" s="255"/>
      <c r="T126" s="256"/>
      <c r="U126" s="13"/>
      <c r="V126" s="13"/>
      <c r="W126" s="13"/>
      <c r="X126" s="13"/>
      <c r="Y126" s="13"/>
      <c r="Z126" s="13"/>
      <c r="AA126" s="13"/>
      <c r="AB126" s="13"/>
      <c r="AC126" s="13"/>
      <c r="AD126" s="13"/>
      <c r="AE126" s="13"/>
      <c r="AT126" s="257" t="s">
        <v>248</v>
      </c>
      <c r="AU126" s="257" t="s">
        <v>89</v>
      </c>
      <c r="AV126" s="13" t="s">
        <v>89</v>
      </c>
      <c r="AW126" s="13" t="s">
        <v>41</v>
      </c>
      <c r="AX126" s="13" t="s">
        <v>80</v>
      </c>
      <c r="AY126" s="257" t="s">
        <v>235</v>
      </c>
    </row>
    <row r="127" s="14" customFormat="1">
      <c r="A127" s="14"/>
      <c r="B127" s="258"/>
      <c r="C127" s="259"/>
      <c r="D127" s="242" t="s">
        <v>248</v>
      </c>
      <c r="E127" s="260" t="s">
        <v>1212</v>
      </c>
      <c r="F127" s="261" t="s">
        <v>250</v>
      </c>
      <c r="G127" s="259"/>
      <c r="H127" s="262">
        <v>24</v>
      </c>
      <c r="I127" s="263"/>
      <c r="J127" s="259"/>
      <c r="K127" s="259"/>
      <c r="L127" s="264"/>
      <c r="M127" s="265"/>
      <c r="N127" s="266"/>
      <c r="O127" s="266"/>
      <c r="P127" s="266"/>
      <c r="Q127" s="266"/>
      <c r="R127" s="266"/>
      <c r="S127" s="266"/>
      <c r="T127" s="267"/>
      <c r="U127" s="14"/>
      <c r="V127" s="14"/>
      <c r="W127" s="14"/>
      <c r="X127" s="14"/>
      <c r="Y127" s="14"/>
      <c r="Z127" s="14"/>
      <c r="AA127" s="14"/>
      <c r="AB127" s="14"/>
      <c r="AC127" s="14"/>
      <c r="AD127" s="14"/>
      <c r="AE127" s="14"/>
      <c r="AT127" s="268" t="s">
        <v>248</v>
      </c>
      <c r="AU127" s="268" t="s">
        <v>89</v>
      </c>
      <c r="AV127" s="14" t="s">
        <v>242</v>
      </c>
      <c r="AW127" s="14" t="s">
        <v>41</v>
      </c>
      <c r="AX127" s="14" t="s">
        <v>87</v>
      </c>
      <c r="AY127" s="268" t="s">
        <v>235</v>
      </c>
    </row>
    <row r="128" s="2" customFormat="1" ht="21.75" customHeight="1">
      <c r="A128" s="39"/>
      <c r="B128" s="40"/>
      <c r="C128" s="269" t="s">
        <v>289</v>
      </c>
      <c r="D128" s="269" t="s">
        <v>290</v>
      </c>
      <c r="E128" s="270" t="s">
        <v>1271</v>
      </c>
      <c r="F128" s="271" t="s">
        <v>1272</v>
      </c>
      <c r="G128" s="272" t="s">
        <v>191</v>
      </c>
      <c r="H128" s="273">
        <v>96</v>
      </c>
      <c r="I128" s="274"/>
      <c r="J128" s="275">
        <f>ROUND(I128*H128,2)</f>
        <v>0</v>
      </c>
      <c r="K128" s="271" t="s">
        <v>241</v>
      </c>
      <c r="L128" s="276"/>
      <c r="M128" s="277" t="s">
        <v>39</v>
      </c>
      <c r="N128" s="278" t="s">
        <v>53</v>
      </c>
      <c r="O128" s="86"/>
      <c r="P128" s="238">
        <f>O128*H128</f>
        <v>0</v>
      </c>
      <c r="Q128" s="238">
        <v>0.0010499999999999999</v>
      </c>
      <c r="R128" s="238">
        <f>Q128*H128</f>
        <v>0.1008</v>
      </c>
      <c r="S128" s="238">
        <v>0</v>
      </c>
      <c r="T128" s="239">
        <f>S128*H128</f>
        <v>0</v>
      </c>
      <c r="U128" s="39"/>
      <c r="V128" s="39"/>
      <c r="W128" s="39"/>
      <c r="X128" s="39"/>
      <c r="Y128" s="39"/>
      <c r="Z128" s="39"/>
      <c r="AA128" s="39"/>
      <c r="AB128" s="39"/>
      <c r="AC128" s="39"/>
      <c r="AD128" s="39"/>
      <c r="AE128" s="39"/>
      <c r="AR128" s="240" t="s">
        <v>289</v>
      </c>
      <c r="AT128" s="240" t="s">
        <v>290</v>
      </c>
      <c r="AU128" s="240" t="s">
        <v>89</v>
      </c>
      <c r="AY128" s="17" t="s">
        <v>235</v>
      </c>
      <c r="BE128" s="241">
        <f>IF(N128="základní",J128,0)</f>
        <v>0</v>
      </c>
      <c r="BF128" s="241">
        <f>IF(N128="snížená",J128,0)</f>
        <v>0</v>
      </c>
      <c r="BG128" s="241">
        <f>IF(N128="zákl. přenesená",J128,0)</f>
        <v>0</v>
      </c>
      <c r="BH128" s="241">
        <f>IF(N128="sníž. přenesená",J128,0)</f>
        <v>0</v>
      </c>
      <c r="BI128" s="241">
        <f>IF(N128="nulová",J128,0)</f>
        <v>0</v>
      </c>
      <c r="BJ128" s="17" t="s">
        <v>242</v>
      </c>
      <c r="BK128" s="241">
        <f>ROUND(I128*H128,2)</f>
        <v>0</v>
      </c>
      <c r="BL128" s="17" t="s">
        <v>242</v>
      </c>
      <c r="BM128" s="240" t="s">
        <v>1273</v>
      </c>
    </row>
    <row r="129" s="2" customFormat="1">
      <c r="A129" s="39"/>
      <c r="B129" s="40"/>
      <c r="C129" s="41"/>
      <c r="D129" s="242" t="s">
        <v>244</v>
      </c>
      <c r="E129" s="41"/>
      <c r="F129" s="243" t="s">
        <v>1272</v>
      </c>
      <c r="G129" s="41"/>
      <c r="H129" s="41"/>
      <c r="I129" s="149"/>
      <c r="J129" s="41"/>
      <c r="K129" s="41"/>
      <c r="L129" s="45"/>
      <c r="M129" s="244"/>
      <c r="N129" s="245"/>
      <c r="O129" s="86"/>
      <c r="P129" s="86"/>
      <c r="Q129" s="86"/>
      <c r="R129" s="86"/>
      <c r="S129" s="86"/>
      <c r="T129" s="87"/>
      <c r="U129" s="39"/>
      <c r="V129" s="39"/>
      <c r="W129" s="39"/>
      <c r="X129" s="39"/>
      <c r="Y129" s="39"/>
      <c r="Z129" s="39"/>
      <c r="AA129" s="39"/>
      <c r="AB129" s="39"/>
      <c r="AC129" s="39"/>
      <c r="AD129" s="39"/>
      <c r="AE129" s="39"/>
      <c r="AT129" s="17" t="s">
        <v>244</v>
      </c>
      <c r="AU129" s="17" t="s">
        <v>89</v>
      </c>
    </row>
    <row r="130" s="13" customFormat="1">
      <c r="A130" s="13"/>
      <c r="B130" s="247"/>
      <c r="C130" s="248"/>
      <c r="D130" s="242" t="s">
        <v>248</v>
      </c>
      <c r="E130" s="249" t="s">
        <v>39</v>
      </c>
      <c r="F130" s="250" t="s">
        <v>1274</v>
      </c>
      <c r="G130" s="248"/>
      <c r="H130" s="251">
        <v>96</v>
      </c>
      <c r="I130" s="252"/>
      <c r="J130" s="248"/>
      <c r="K130" s="248"/>
      <c r="L130" s="253"/>
      <c r="M130" s="254"/>
      <c r="N130" s="255"/>
      <c r="O130" s="255"/>
      <c r="P130" s="255"/>
      <c r="Q130" s="255"/>
      <c r="R130" s="255"/>
      <c r="S130" s="255"/>
      <c r="T130" s="256"/>
      <c r="U130" s="13"/>
      <c r="V130" s="13"/>
      <c r="W130" s="13"/>
      <c r="X130" s="13"/>
      <c r="Y130" s="13"/>
      <c r="Z130" s="13"/>
      <c r="AA130" s="13"/>
      <c r="AB130" s="13"/>
      <c r="AC130" s="13"/>
      <c r="AD130" s="13"/>
      <c r="AE130" s="13"/>
      <c r="AT130" s="257" t="s">
        <v>248</v>
      </c>
      <c r="AU130" s="257" t="s">
        <v>89</v>
      </c>
      <c r="AV130" s="13" t="s">
        <v>89</v>
      </c>
      <c r="AW130" s="13" t="s">
        <v>41</v>
      </c>
      <c r="AX130" s="13" t="s">
        <v>87</v>
      </c>
      <c r="AY130" s="257" t="s">
        <v>235</v>
      </c>
    </row>
    <row r="131" s="2" customFormat="1" ht="21.75" customHeight="1">
      <c r="A131" s="39"/>
      <c r="B131" s="40"/>
      <c r="C131" s="269" t="s">
        <v>297</v>
      </c>
      <c r="D131" s="269" t="s">
        <v>290</v>
      </c>
      <c r="E131" s="270" t="s">
        <v>1275</v>
      </c>
      <c r="F131" s="271" t="s">
        <v>1276</v>
      </c>
      <c r="G131" s="272" t="s">
        <v>197</v>
      </c>
      <c r="H131" s="273">
        <v>12</v>
      </c>
      <c r="I131" s="274"/>
      <c r="J131" s="275">
        <f>ROUND(I131*H131,2)</f>
        <v>0</v>
      </c>
      <c r="K131" s="271" t="s">
        <v>241</v>
      </c>
      <c r="L131" s="276"/>
      <c r="M131" s="277" t="s">
        <v>39</v>
      </c>
      <c r="N131" s="278" t="s">
        <v>53</v>
      </c>
      <c r="O131" s="86"/>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289</v>
      </c>
      <c r="AT131" s="240" t="s">
        <v>290</v>
      </c>
      <c r="AU131" s="240" t="s">
        <v>89</v>
      </c>
      <c r="AY131" s="17" t="s">
        <v>235</v>
      </c>
      <c r="BE131" s="241">
        <f>IF(N131="základní",J131,0)</f>
        <v>0</v>
      </c>
      <c r="BF131" s="241">
        <f>IF(N131="snížená",J131,0)</f>
        <v>0</v>
      </c>
      <c r="BG131" s="241">
        <f>IF(N131="zákl. přenesená",J131,0)</f>
        <v>0</v>
      </c>
      <c r="BH131" s="241">
        <f>IF(N131="sníž. přenesená",J131,0)</f>
        <v>0</v>
      </c>
      <c r="BI131" s="241">
        <f>IF(N131="nulová",J131,0)</f>
        <v>0</v>
      </c>
      <c r="BJ131" s="17" t="s">
        <v>242</v>
      </c>
      <c r="BK131" s="241">
        <f>ROUND(I131*H131,2)</f>
        <v>0</v>
      </c>
      <c r="BL131" s="17" t="s">
        <v>242</v>
      </c>
      <c r="BM131" s="240" t="s">
        <v>1277</v>
      </c>
    </row>
    <row r="132" s="2" customFormat="1">
      <c r="A132" s="39"/>
      <c r="B132" s="40"/>
      <c r="C132" s="41"/>
      <c r="D132" s="242" t="s">
        <v>244</v>
      </c>
      <c r="E132" s="41"/>
      <c r="F132" s="243" t="s">
        <v>1276</v>
      </c>
      <c r="G132" s="41"/>
      <c r="H132" s="41"/>
      <c r="I132" s="149"/>
      <c r="J132" s="41"/>
      <c r="K132" s="41"/>
      <c r="L132" s="45"/>
      <c r="M132" s="244"/>
      <c r="N132" s="245"/>
      <c r="O132" s="86"/>
      <c r="P132" s="86"/>
      <c r="Q132" s="86"/>
      <c r="R132" s="86"/>
      <c r="S132" s="86"/>
      <c r="T132" s="87"/>
      <c r="U132" s="39"/>
      <c r="V132" s="39"/>
      <c r="W132" s="39"/>
      <c r="X132" s="39"/>
      <c r="Y132" s="39"/>
      <c r="Z132" s="39"/>
      <c r="AA132" s="39"/>
      <c r="AB132" s="39"/>
      <c r="AC132" s="39"/>
      <c r="AD132" s="39"/>
      <c r="AE132" s="39"/>
      <c r="AT132" s="17" t="s">
        <v>244</v>
      </c>
      <c r="AU132" s="17" t="s">
        <v>89</v>
      </c>
    </row>
    <row r="133" s="13" customFormat="1">
      <c r="A133" s="13"/>
      <c r="B133" s="247"/>
      <c r="C133" s="248"/>
      <c r="D133" s="242" t="s">
        <v>248</v>
      </c>
      <c r="E133" s="249" t="s">
        <v>39</v>
      </c>
      <c r="F133" s="250" t="s">
        <v>1278</v>
      </c>
      <c r="G133" s="248"/>
      <c r="H133" s="251">
        <v>12</v>
      </c>
      <c r="I133" s="252"/>
      <c r="J133" s="248"/>
      <c r="K133" s="248"/>
      <c r="L133" s="253"/>
      <c r="M133" s="254"/>
      <c r="N133" s="255"/>
      <c r="O133" s="255"/>
      <c r="P133" s="255"/>
      <c r="Q133" s="255"/>
      <c r="R133" s="255"/>
      <c r="S133" s="255"/>
      <c r="T133" s="256"/>
      <c r="U133" s="13"/>
      <c r="V133" s="13"/>
      <c r="W133" s="13"/>
      <c r="X133" s="13"/>
      <c r="Y133" s="13"/>
      <c r="Z133" s="13"/>
      <c r="AA133" s="13"/>
      <c r="AB133" s="13"/>
      <c r="AC133" s="13"/>
      <c r="AD133" s="13"/>
      <c r="AE133" s="13"/>
      <c r="AT133" s="257" t="s">
        <v>248</v>
      </c>
      <c r="AU133" s="257" t="s">
        <v>89</v>
      </c>
      <c r="AV133" s="13" t="s">
        <v>89</v>
      </c>
      <c r="AW133" s="13" t="s">
        <v>41</v>
      </c>
      <c r="AX133" s="13" t="s">
        <v>80</v>
      </c>
      <c r="AY133" s="257" t="s">
        <v>235</v>
      </c>
    </row>
    <row r="134" s="15" customFormat="1">
      <c r="A134" s="15"/>
      <c r="B134" s="282"/>
      <c r="C134" s="283"/>
      <c r="D134" s="242" t="s">
        <v>248</v>
      </c>
      <c r="E134" s="284" t="s">
        <v>39</v>
      </c>
      <c r="F134" s="285" t="s">
        <v>1279</v>
      </c>
      <c r="G134" s="283"/>
      <c r="H134" s="284" t="s">
        <v>39</v>
      </c>
      <c r="I134" s="286"/>
      <c r="J134" s="283"/>
      <c r="K134" s="283"/>
      <c r="L134" s="287"/>
      <c r="M134" s="288"/>
      <c r="N134" s="289"/>
      <c r="O134" s="289"/>
      <c r="P134" s="289"/>
      <c r="Q134" s="289"/>
      <c r="R134" s="289"/>
      <c r="S134" s="289"/>
      <c r="T134" s="290"/>
      <c r="U134" s="15"/>
      <c r="V134" s="15"/>
      <c r="W134" s="15"/>
      <c r="X134" s="15"/>
      <c r="Y134" s="15"/>
      <c r="Z134" s="15"/>
      <c r="AA134" s="15"/>
      <c r="AB134" s="15"/>
      <c r="AC134" s="15"/>
      <c r="AD134" s="15"/>
      <c r="AE134" s="15"/>
      <c r="AT134" s="291" t="s">
        <v>248</v>
      </c>
      <c r="AU134" s="291" t="s">
        <v>89</v>
      </c>
      <c r="AV134" s="15" t="s">
        <v>87</v>
      </c>
      <c r="AW134" s="15" t="s">
        <v>41</v>
      </c>
      <c r="AX134" s="15" t="s">
        <v>80</v>
      </c>
      <c r="AY134" s="291" t="s">
        <v>235</v>
      </c>
    </row>
    <row r="135" s="15" customFormat="1">
      <c r="A135" s="15"/>
      <c r="B135" s="282"/>
      <c r="C135" s="283"/>
      <c r="D135" s="242" t="s">
        <v>248</v>
      </c>
      <c r="E135" s="284" t="s">
        <v>39</v>
      </c>
      <c r="F135" s="285" t="s">
        <v>1280</v>
      </c>
      <c r="G135" s="283"/>
      <c r="H135" s="284" t="s">
        <v>39</v>
      </c>
      <c r="I135" s="286"/>
      <c r="J135" s="283"/>
      <c r="K135" s="283"/>
      <c r="L135" s="287"/>
      <c r="M135" s="288"/>
      <c r="N135" s="289"/>
      <c r="O135" s="289"/>
      <c r="P135" s="289"/>
      <c r="Q135" s="289"/>
      <c r="R135" s="289"/>
      <c r="S135" s="289"/>
      <c r="T135" s="290"/>
      <c r="U135" s="15"/>
      <c r="V135" s="15"/>
      <c r="W135" s="15"/>
      <c r="X135" s="15"/>
      <c r="Y135" s="15"/>
      <c r="Z135" s="15"/>
      <c r="AA135" s="15"/>
      <c r="AB135" s="15"/>
      <c r="AC135" s="15"/>
      <c r="AD135" s="15"/>
      <c r="AE135" s="15"/>
      <c r="AT135" s="291" t="s">
        <v>248</v>
      </c>
      <c r="AU135" s="291" t="s">
        <v>89</v>
      </c>
      <c r="AV135" s="15" t="s">
        <v>87</v>
      </c>
      <c r="AW135" s="15" t="s">
        <v>41</v>
      </c>
      <c r="AX135" s="15" t="s">
        <v>80</v>
      </c>
      <c r="AY135" s="291" t="s">
        <v>235</v>
      </c>
    </row>
    <row r="136" s="15" customFormat="1">
      <c r="A136" s="15"/>
      <c r="B136" s="282"/>
      <c r="C136" s="283"/>
      <c r="D136" s="242" t="s">
        <v>248</v>
      </c>
      <c r="E136" s="284" t="s">
        <v>39</v>
      </c>
      <c r="F136" s="285" t="s">
        <v>1281</v>
      </c>
      <c r="G136" s="283"/>
      <c r="H136" s="284" t="s">
        <v>39</v>
      </c>
      <c r="I136" s="286"/>
      <c r="J136" s="283"/>
      <c r="K136" s="283"/>
      <c r="L136" s="287"/>
      <c r="M136" s="288"/>
      <c r="N136" s="289"/>
      <c r="O136" s="289"/>
      <c r="P136" s="289"/>
      <c r="Q136" s="289"/>
      <c r="R136" s="289"/>
      <c r="S136" s="289"/>
      <c r="T136" s="290"/>
      <c r="U136" s="15"/>
      <c r="V136" s="15"/>
      <c r="W136" s="15"/>
      <c r="X136" s="15"/>
      <c r="Y136" s="15"/>
      <c r="Z136" s="15"/>
      <c r="AA136" s="15"/>
      <c r="AB136" s="15"/>
      <c r="AC136" s="15"/>
      <c r="AD136" s="15"/>
      <c r="AE136" s="15"/>
      <c r="AT136" s="291" t="s">
        <v>248</v>
      </c>
      <c r="AU136" s="291" t="s">
        <v>89</v>
      </c>
      <c r="AV136" s="15" t="s">
        <v>87</v>
      </c>
      <c r="AW136" s="15" t="s">
        <v>41</v>
      </c>
      <c r="AX136" s="15" t="s">
        <v>80</v>
      </c>
      <c r="AY136" s="291" t="s">
        <v>235</v>
      </c>
    </row>
    <row r="137" s="15" customFormat="1">
      <c r="A137" s="15"/>
      <c r="B137" s="282"/>
      <c r="C137" s="283"/>
      <c r="D137" s="242" t="s">
        <v>248</v>
      </c>
      <c r="E137" s="284" t="s">
        <v>39</v>
      </c>
      <c r="F137" s="285" t="s">
        <v>1282</v>
      </c>
      <c r="G137" s="283"/>
      <c r="H137" s="284" t="s">
        <v>39</v>
      </c>
      <c r="I137" s="286"/>
      <c r="J137" s="283"/>
      <c r="K137" s="283"/>
      <c r="L137" s="287"/>
      <c r="M137" s="288"/>
      <c r="N137" s="289"/>
      <c r="O137" s="289"/>
      <c r="P137" s="289"/>
      <c r="Q137" s="289"/>
      <c r="R137" s="289"/>
      <c r="S137" s="289"/>
      <c r="T137" s="290"/>
      <c r="U137" s="15"/>
      <c r="V137" s="15"/>
      <c r="W137" s="15"/>
      <c r="X137" s="15"/>
      <c r="Y137" s="15"/>
      <c r="Z137" s="15"/>
      <c r="AA137" s="15"/>
      <c r="AB137" s="15"/>
      <c r="AC137" s="15"/>
      <c r="AD137" s="15"/>
      <c r="AE137" s="15"/>
      <c r="AT137" s="291" t="s">
        <v>248</v>
      </c>
      <c r="AU137" s="291" t="s">
        <v>89</v>
      </c>
      <c r="AV137" s="15" t="s">
        <v>87</v>
      </c>
      <c r="AW137" s="15" t="s">
        <v>41</v>
      </c>
      <c r="AX137" s="15" t="s">
        <v>80</v>
      </c>
      <c r="AY137" s="291" t="s">
        <v>235</v>
      </c>
    </row>
    <row r="138" s="15" customFormat="1">
      <c r="A138" s="15"/>
      <c r="B138" s="282"/>
      <c r="C138" s="283"/>
      <c r="D138" s="242" t="s">
        <v>248</v>
      </c>
      <c r="E138" s="284" t="s">
        <v>39</v>
      </c>
      <c r="F138" s="285" t="s">
        <v>1283</v>
      </c>
      <c r="G138" s="283"/>
      <c r="H138" s="284" t="s">
        <v>39</v>
      </c>
      <c r="I138" s="286"/>
      <c r="J138" s="283"/>
      <c r="K138" s="283"/>
      <c r="L138" s="287"/>
      <c r="M138" s="288"/>
      <c r="N138" s="289"/>
      <c r="O138" s="289"/>
      <c r="P138" s="289"/>
      <c r="Q138" s="289"/>
      <c r="R138" s="289"/>
      <c r="S138" s="289"/>
      <c r="T138" s="290"/>
      <c r="U138" s="15"/>
      <c r="V138" s="15"/>
      <c r="W138" s="15"/>
      <c r="X138" s="15"/>
      <c r="Y138" s="15"/>
      <c r="Z138" s="15"/>
      <c r="AA138" s="15"/>
      <c r="AB138" s="15"/>
      <c r="AC138" s="15"/>
      <c r="AD138" s="15"/>
      <c r="AE138" s="15"/>
      <c r="AT138" s="291" t="s">
        <v>248</v>
      </c>
      <c r="AU138" s="291" t="s">
        <v>89</v>
      </c>
      <c r="AV138" s="15" t="s">
        <v>87</v>
      </c>
      <c r="AW138" s="15" t="s">
        <v>41</v>
      </c>
      <c r="AX138" s="15" t="s">
        <v>80</v>
      </c>
      <c r="AY138" s="291" t="s">
        <v>235</v>
      </c>
    </row>
    <row r="139" s="15" customFormat="1">
      <c r="A139" s="15"/>
      <c r="B139" s="282"/>
      <c r="C139" s="283"/>
      <c r="D139" s="242" t="s">
        <v>248</v>
      </c>
      <c r="E139" s="284" t="s">
        <v>39</v>
      </c>
      <c r="F139" s="285" t="s">
        <v>1284</v>
      </c>
      <c r="G139" s="283"/>
      <c r="H139" s="284" t="s">
        <v>39</v>
      </c>
      <c r="I139" s="286"/>
      <c r="J139" s="283"/>
      <c r="K139" s="283"/>
      <c r="L139" s="287"/>
      <c r="M139" s="288"/>
      <c r="N139" s="289"/>
      <c r="O139" s="289"/>
      <c r="P139" s="289"/>
      <c r="Q139" s="289"/>
      <c r="R139" s="289"/>
      <c r="S139" s="289"/>
      <c r="T139" s="290"/>
      <c r="U139" s="15"/>
      <c r="V139" s="15"/>
      <c r="W139" s="15"/>
      <c r="X139" s="15"/>
      <c r="Y139" s="15"/>
      <c r="Z139" s="15"/>
      <c r="AA139" s="15"/>
      <c r="AB139" s="15"/>
      <c r="AC139" s="15"/>
      <c r="AD139" s="15"/>
      <c r="AE139" s="15"/>
      <c r="AT139" s="291" t="s">
        <v>248</v>
      </c>
      <c r="AU139" s="291" t="s">
        <v>89</v>
      </c>
      <c r="AV139" s="15" t="s">
        <v>87</v>
      </c>
      <c r="AW139" s="15" t="s">
        <v>41</v>
      </c>
      <c r="AX139" s="15" t="s">
        <v>80</v>
      </c>
      <c r="AY139" s="291" t="s">
        <v>235</v>
      </c>
    </row>
    <row r="140" s="15" customFormat="1">
      <c r="A140" s="15"/>
      <c r="B140" s="282"/>
      <c r="C140" s="283"/>
      <c r="D140" s="242" t="s">
        <v>248</v>
      </c>
      <c r="E140" s="284" t="s">
        <v>39</v>
      </c>
      <c r="F140" s="285" t="s">
        <v>1285</v>
      </c>
      <c r="G140" s="283"/>
      <c r="H140" s="284" t="s">
        <v>39</v>
      </c>
      <c r="I140" s="286"/>
      <c r="J140" s="283"/>
      <c r="K140" s="283"/>
      <c r="L140" s="287"/>
      <c r="M140" s="288"/>
      <c r="N140" s="289"/>
      <c r="O140" s="289"/>
      <c r="P140" s="289"/>
      <c r="Q140" s="289"/>
      <c r="R140" s="289"/>
      <c r="S140" s="289"/>
      <c r="T140" s="290"/>
      <c r="U140" s="15"/>
      <c r="V140" s="15"/>
      <c r="W140" s="15"/>
      <c r="X140" s="15"/>
      <c r="Y140" s="15"/>
      <c r="Z140" s="15"/>
      <c r="AA140" s="15"/>
      <c r="AB140" s="15"/>
      <c r="AC140" s="15"/>
      <c r="AD140" s="15"/>
      <c r="AE140" s="15"/>
      <c r="AT140" s="291" t="s">
        <v>248</v>
      </c>
      <c r="AU140" s="291" t="s">
        <v>89</v>
      </c>
      <c r="AV140" s="15" t="s">
        <v>87</v>
      </c>
      <c r="AW140" s="15" t="s">
        <v>41</v>
      </c>
      <c r="AX140" s="15" t="s">
        <v>80</v>
      </c>
      <c r="AY140" s="291" t="s">
        <v>235</v>
      </c>
    </row>
    <row r="141" s="14" customFormat="1">
      <c r="A141" s="14"/>
      <c r="B141" s="258"/>
      <c r="C141" s="259"/>
      <c r="D141" s="242" t="s">
        <v>248</v>
      </c>
      <c r="E141" s="260" t="s">
        <v>39</v>
      </c>
      <c r="F141" s="261" t="s">
        <v>250</v>
      </c>
      <c r="G141" s="259"/>
      <c r="H141" s="262">
        <v>12</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248</v>
      </c>
      <c r="AU141" s="268" t="s">
        <v>89</v>
      </c>
      <c r="AV141" s="14" t="s">
        <v>242</v>
      </c>
      <c r="AW141" s="14" t="s">
        <v>41</v>
      </c>
      <c r="AX141" s="14" t="s">
        <v>87</v>
      </c>
      <c r="AY141" s="268" t="s">
        <v>235</v>
      </c>
    </row>
    <row r="142" s="2" customFormat="1" ht="21.75" customHeight="1">
      <c r="A142" s="39"/>
      <c r="B142" s="40"/>
      <c r="C142" s="269" t="s">
        <v>302</v>
      </c>
      <c r="D142" s="269" t="s">
        <v>290</v>
      </c>
      <c r="E142" s="270" t="s">
        <v>1286</v>
      </c>
      <c r="F142" s="271" t="s">
        <v>1287</v>
      </c>
      <c r="G142" s="272" t="s">
        <v>182</v>
      </c>
      <c r="H142" s="273">
        <v>4.0800000000000001</v>
      </c>
      <c r="I142" s="274"/>
      <c r="J142" s="275">
        <f>ROUND(I142*H142,2)</f>
        <v>0</v>
      </c>
      <c r="K142" s="271" t="s">
        <v>241</v>
      </c>
      <c r="L142" s="276"/>
      <c r="M142" s="277" t="s">
        <v>39</v>
      </c>
      <c r="N142" s="278" t="s">
        <v>53</v>
      </c>
      <c r="O142" s="86"/>
      <c r="P142" s="238">
        <f>O142*H142</f>
        <v>0</v>
      </c>
      <c r="Q142" s="238">
        <v>1</v>
      </c>
      <c r="R142" s="238">
        <f>Q142*H142</f>
        <v>4.0800000000000001</v>
      </c>
      <c r="S142" s="238">
        <v>0</v>
      </c>
      <c r="T142" s="239">
        <f>S142*H142</f>
        <v>0</v>
      </c>
      <c r="U142" s="39"/>
      <c r="V142" s="39"/>
      <c r="W142" s="39"/>
      <c r="X142" s="39"/>
      <c r="Y142" s="39"/>
      <c r="Z142" s="39"/>
      <c r="AA142" s="39"/>
      <c r="AB142" s="39"/>
      <c r="AC142" s="39"/>
      <c r="AD142" s="39"/>
      <c r="AE142" s="39"/>
      <c r="AR142" s="240" t="s">
        <v>289</v>
      </c>
      <c r="AT142" s="240" t="s">
        <v>290</v>
      </c>
      <c r="AU142" s="240" t="s">
        <v>89</v>
      </c>
      <c r="AY142" s="17" t="s">
        <v>235</v>
      </c>
      <c r="BE142" s="241">
        <f>IF(N142="základní",J142,0)</f>
        <v>0</v>
      </c>
      <c r="BF142" s="241">
        <f>IF(N142="snížená",J142,0)</f>
        <v>0</v>
      </c>
      <c r="BG142" s="241">
        <f>IF(N142="zákl. přenesená",J142,0)</f>
        <v>0</v>
      </c>
      <c r="BH142" s="241">
        <f>IF(N142="sníž. přenesená",J142,0)</f>
        <v>0</v>
      </c>
      <c r="BI142" s="241">
        <f>IF(N142="nulová",J142,0)</f>
        <v>0</v>
      </c>
      <c r="BJ142" s="17" t="s">
        <v>242</v>
      </c>
      <c r="BK142" s="241">
        <f>ROUND(I142*H142,2)</f>
        <v>0</v>
      </c>
      <c r="BL142" s="17" t="s">
        <v>242</v>
      </c>
      <c r="BM142" s="240" t="s">
        <v>1288</v>
      </c>
    </row>
    <row r="143" s="2" customFormat="1">
      <c r="A143" s="39"/>
      <c r="B143" s="40"/>
      <c r="C143" s="41"/>
      <c r="D143" s="242" t="s">
        <v>244</v>
      </c>
      <c r="E143" s="41"/>
      <c r="F143" s="243" t="s">
        <v>1287</v>
      </c>
      <c r="G143" s="41"/>
      <c r="H143" s="41"/>
      <c r="I143" s="149"/>
      <c r="J143" s="41"/>
      <c r="K143" s="41"/>
      <c r="L143" s="45"/>
      <c r="M143" s="244"/>
      <c r="N143" s="245"/>
      <c r="O143" s="86"/>
      <c r="P143" s="86"/>
      <c r="Q143" s="86"/>
      <c r="R143" s="86"/>
      <c r="S143" s="86"/>
      <c r="T143" s="87"/>
      <c r="U143" s="39"/>
      <c r="V143" s="39"/>
      <c r="W143" s="39"/>
      <c r="X143" s="39"/>
      <c r="Y143" s="39"/>
      <c r="Z143" s="39"/>
      <c r="AA143" s="39"/>
      <c r="AB143" s="39"/>
      <c r="AC143" s="39"/>
      <c r="AD143" s="39"/>
      <c r="AE143" s="39"/>
      <c r="AT143" s="17" t="s">
        <v>244</v>
      </c>
      <c r="AU143" s="17" t="s">
        <v>89</v>
      </c>
    </row>
    <row r="144" s="13" customFormat="1">
      <c r="A144" s="13"/>
      <c r="B144" s="247"/>
      <c r="C144" s="248"/>
      <c r="D144" s="242" t="s">
        <v>248</v>
      </c>
      <c r="E144" s="249" t="s">
        <v>1289</v>
      </c>
      <c r="F144" s="250" t="s">
        <v>1290</v>
      </c>
      <c r="G144" s="248"/>
      <c r="H144" s="251">
        <v>4.0800000000000001</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248</v>
      </c>
      <c r="AU144" s="257" t="s">
        <v>89</v>
      </c>
      <c r="AV144" s="13" t="s">
        <v>89</v>
      </c>
      <c r="AW144" s="13" t="s">
        <v>41</v>
      </c>
      <c r="AX144" s="13" t="s">
        <v>80</v>
      </c>
      <c r="AY144" s="257" t="s">
        <v>235</v>
      </c>
    </row>
    <row r="145" s="14" customFormat="1">
      <c r="A145" s="14"/>
      <c r="B145" s="258"/>
      <c r="C145" s="259"/>
      <c r="D145" s="242" t="s">
        <v>248</v>
      </c>
      <c r="E145" s="260" t="s">
        <v>39</v>
      </c>
      <c r="F145" s="261" t="s">
        <v>250</v>
      </c>
      <c r="G145" s="259"/>
      <c r="H145" s="262">
        <v>4.0800000000000001</v>
      </c>
      <c r="I145" s="263"/>
      <c r="J145" s="259"/>
      <c r="K145" s="259"/>
      <c r="L145" s="264"/>
      <c r="M145" s="265"/>
      <c r="N145" s="266"/>
      <c r="O145" s="266"/>
      <c r="P145" s="266"/>
      <c r="Q145" s="266"/>
      <c r="R145" s="266"/>
      <c r="S145" s="266"/>
      <c r="T145" s="267"/>
      <c r="U145" s="14"/>
      <c r="V145" s="14"/>
      <c r="W145" s="14"/>
      <c r="X145" s="14"/>
      <c r="Y145" s="14"/>
      <c r="Z145" s="14"/>
      <c r="AA145" s="14"/>
      <c r="AB145" s="14"/>
      <c r="AC145" s="14"/>
      <c r="AD145" s="14"/>
      <c r="AE145" s="14"/>
      <c r="AT145" s="268" t="s">
        <v>248</v>
      </c>
      <c r="AU145" s="268" t="s">
        <v>89</v>
      </c>
      <c r="AV145" s="14" t="s">
        <v>242</v>
      </c>
      <c r="AW145" s="14" t="s">
        <v>41</v>
      </c>
      <c r="AX145" s="14" t="s">
        <v>87</v>
      </c>
      <c r="AY145" s="268" t="s">
        <v>235</v>
      </c>
    </row>
    <row r="146" s="2" customFormat="1" ht="21.75" customHeight="1">
      <c r="A146" s="39"/>
      <c r="B146" s="40"/>
      <c r="C146" s="269" t="s">
        <v>307</v>
      </c>
      <c r="D146" s="269" t="s">
        <v>290</v>
      </c>
      <c r="E146" s="270" t="s">
        <v>752</v>
      </c>
      <c r="F146" s="271" t="s">
        <v>753</v>
      </c>
      <c r="G146" s="272" t="s">
        <v>182</v>
      </c>
      <c r="H146" s="273">
        <v>2.04</v>
      </c>
      <c r="I146" s="274"/>
      <c r="J146" s="275">
        <f>ROUND(I146*H146,2)</f>
        <v>0</v>
      </c>
      <c r="K146" s="271" t="s">
        <v>241</v>
      </c>
      <c r="L146" s="276"/>
      <c r="M146" s="277" t="s">
        <v>39</v>
      </c>
      <c r="N146" s="278" t="s">
        <v>53</v>
      </c>
      <c r="O146" s="86"/>
      <c r="P146" s="238">
        <f>O146*H146</f>
        <v>0</v>
      </c>
      <c r="Q146" s="238">
        <v>1</v>
      </c>
      <c r="R146" s="238">
        <f>Q146*H146</f>
        <v>2.04</v>
      </c>
      <c r="S146" s="238">
        <v>0</v>
      </c>
      <c r="T146" s="239">
        <f>S146*H146</f>
        <v>0</v>
      </c>
      <c r="U146" s="39"/>
      <c r="V146" s="39"/>
      <c r="W146" s="39"/>
      <c r="X146" s="39"/>
      <c r="Y146" s="39"/>
      <c r="Z146" s="39"/>
      <c r="AA146" s="39"/>
      <c r="AB146" s="39"/>
      <c r="AC146" s="39"/>
      <c r="AD146" s="39"/>
      <c r="AE146" s="39"/>
      <c r="AR146" s="240" t="s">
        <v>289</v>
      </c>
      <c r="AT146" s="240" t="s">
        <v>290</v>
      </c>
      <c r="AU146" s="240" t="s">
        <v>89</v>
      </c>
      <c r="AY146" s="17" t="s">
        <v>235</v>
      </c>
      <c r="BE146" s="241">
        <f>IF(N146="základní",J146,0)</f>
        <v>0</v>
      </c>
      <c r="BF146" s="241">
        <f>IF(N146="snížená",J146,0)</f>
        <v>0</v>
      </c>
      <c r="BG146" s="241">
        <f>IF(N146="zákl. přenesená",J146,0)</f>
        <v>0</v>
      </c>
      <c r="BH146" s="241">
        <f>IF(N146="sníž. přenesená",J146,0)</f>
        <v>0</v>
      </c>
      <c r="BI146" s="241">
        <f>IF(N146="nulová",J146,0)</f>
        <v>0</v>
      </c>
      <c r="BJ146" s="17" t="s">
        <v>242</v>
      </c>
      <c r="BK146" s="241">
        <f>ROUND(I146*H146,2)</f>
        <v>0</v>
      </c>
      <c r="BL146" s="17" t="s">
        <v>242</v>
      </c>
      <c r="BM146" s="240" t="s">
        <v>1291</v>
      </c>
    </row>
    <row r="147" s="2" customFormat="1">
      <c r="A147" s="39"/>
      <c r="B147" s="40"/>
      <c r="C147" s="41"/>
      <c r="D147" s="242" t="s">
        <v>244</v>
      </c>
      <c r="E147" s="41"/>
      <c r="F147" s="243" t="s">
        <v>753</v>
      </c>
      <c r="G147" s="41"/>
      <c r="H147" s="41"/>
      <c r="I147" s="149"/>
      <c r="J147" s="41"/>
      <c r="K147" s="41"/>
      <c r="L147" s="45"/>
      <c r="M147" s="244"/>
      <c r="N147" s="245"/>
      <c r="O147" s="86"/>
      <c r="P147" s="86"/>
      <c r="Q147" s="86"/>
      <c r="R147" s="86"/>
      <c r="S147" s="86"/>
      <c r="T147" s="87"/>
      <c r="U147" s="39"/>
      <c r="V147" s="39"/>
      <c r="W147" s="39"/>
      <c r="X147" s="39"/>
      <c r="Y147" s="39"/>
      <c r="Z147" s="39"/>
      <c r="AA147" s="39"/>
      <c r="AB147" s="39"/>
      <c r="AC147" s="39"/>
      <c r="AD147" s="39"/>
      <c r="AE147" s="39"/>
      <c r="AT147" s="17" t="s">
        <v>244</v>
      </c>
      <c r="AU147" s="17" t="s">
        <v>89</v>
      </c>
    </row>
    <row r="148" s="13" customFormat="1">
      <c r="A148" s="13"/>
      <c r="B148" s="247"/>
      <c r="C148" s="248"/>
      <c r="D148" s="242" t="s">
        <v>248</v>
      </c>
      <c r="E148" s="249" t="s">
        <v>1292</v>
      </c>
      <c r="F148" s="250" t="s">
        <v>1293</v>
      </c>
      <c r="G148" s="248"/>
      <c r="H148" s="251">
        <v>2.04</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248</v>
      </c>
      <c r="AU148" s="257" t="s">
        <v>89</v>
      </c>
      <c r="AV148" s="13" t="s">
        <v>89</v>
      </c>
      <c r="AW148" s="13" t="s">
        <v>41</v>
      </c>
      <c r="AX148" s="13" t="s">
        <v>80</v>
      </c>
      <c r="AY148" s="257" t="s">
        <v>235</v>
      </c>
    </row>
    <row r="149" s="14" customFormat="1">
      <c r="A149" s="14"/>
      <c r="B149" s="258"/>
      <c r="C149" s="259"/>
      <c r="D149" s="242" t="s">
        <v>248</v>
      </c>
      <c r="E149" s="260" t="s">
        <v>39</v>
      </c>
      <c r="F149" s="261" t="s">
        <v>250</v>
      </c>
      <c r="G149" s="259"/>
      <c r="H149" s="262">
        <v>2.04</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248</v>
      </c>
      <c r="AU149" s="268" t="s">
        <v>89</v>
      </c>
      <c r="AV149" s="14" t="s">
        <v>242</v>
      </c>
      <c r="AW149" s="14" t="s">
        <v>41</v>
      </c>
      <c r="AX149" s="14" t="s">
        <v>87</v>
      </c>
      <c r="AY149" s="268" t="s">
        <v>235</v>
      </c>
    </row>
    <row r="150" s="2" customFormat="1" ht="21.75" customHeight="1">
      <c r="A150" s="39"/>
      <c r="B150" s="40"/>
      <c r="C150" s="269" t="s">
        <v>313</v>
      </c>
      <c r="D150" s="269" t="s">
        <v>290</v>
      </c>
      <c r="E150" s="270" t="s">
        <v>291</v>
      </c>
      <c r="F150" s="271" t="s">
        <v>292</v>
      </c>
      <c r="G150" s="272" t="s">
        <v>182</v>
      </c>
      <c r="H150" s="273">
        <v>47.869</v>
      </c>
      <c r="I150" s="274"/>
      <c r="J150" s="275">
        <f>ROUND(I150*H150,2)</f>
        <v>0</v>
      </c>
      <c r="K150" s="271" t="s">
        <v>241</v>
      </c>
      <c r="L150" s="276"/>
      <c r="M150" s="277" t="s">
        <v>39</v>
      </c>
      <c r="N150" s="278" t="s">
        <v>53</v>
      </c>
      <c r="O150" s="86"/>
      <c r="P150" s="238">
        <f>O150*H150</f>
        <v>0</v>
      </c>
      <c r="Q150" s="238">
        <v>1</v>
      </c>
      <c r="R150" s="238">
        <f>Q150*H150</f>
        <v>47.869</v>
      </c>
      <c r="S150" s="238">
        <v>0</v>
      </c>
      <c r="T150" s="239">
        <f>S150*H150</f>
        <v>0</v>
      </c>
      <c r="U150" s="39"/>
      <c r="V150" s="39"/>
      <c r="W150" s="39"/>
      <c r="X150" s="39"/>
      <c r="Y150" s="39"/>
      <c r="Z150" s="39"/>
      <c r="AA150" s="39"/>
      <c r="AB150" s="39"/>
      <c r="AC150" s="39"/>
      <c r="AD150" s="39"/>
      <c r="AE150" s="39"/>
      <c r="AR150" s="240" t="s">
        <v>289</v>
      </c>
      <c r="AT150" s="240" t="s">
        <v>290</v>
      </c>
      <c r="AU150" s="240" t="s">
        <v>89</v>
      </c>
      <c r="AY150" s="17" t="s">
        <v>235</v>
      </c>
      <c r="BE150" s="241">
        <f>IF(N150="základní",J150,0)</f>
        <v>0</v>
      </c>
      <c r="BF150" s="241">
        <f>IF(N150="snížená",J150,0)</f>
        <v>0</v>
      </c>
      <c r="BG150" s="241">
        <f>IF(N150="zákl. přenesená",J150,0)</f>
        <v>0</v>
      </c>
      <c r="BH150" s="241">
        <f>IF(N150="sníž. přenesená",J150,0)</f>
        <v>0</v>
      </c>
      <c r="BI150" s="241">
        <f>IF(N150="nulová",J150,0)</f>
        <v>0</v>
      </c>
      <c r="BJ150" s="17" t="s">
        <v>242</v>
      </c>
      <c r="BK150" s="241">
        <f>ROUND(I150*H150,2)</f>
        <v>0</v>
      </c>
      <c r="BL150" s="17" t="s">
        <v>242</v>
      </c>
      <c r="BM150" s="240" t="s">
        <v>1294</v>
      </c>
    </row>
    <row r="151" s="2" customFormat="1">
      <c r="A151" s="39"/>
      <c r="B151" s="40"/>
      <c r="C151" s="41"/>
      <c r="D151" s="242" t="s">
        <v>244</v>
      </c>
      <c r="E151" s="41"/>
      <c r="F151" s="243" t="s">
        <v>292</v>
      </c>
      <c r="G151" s="41"/>
      <c r="H151" s="41"/>
      <c r="I151" s="149"/>
      <c r="J151" s="41"/>
      <c r="K151" s="41"/>
      <c r="L151" s="45"/>
      <c r="M151" s="244"/>
      <c r="N151" s="245"/>
      <c r="O151" s="86"/>
      <c r="P151" s="86"/>
      <c r="Q151" s="86"/>
      <c r="R151" s="86"/>
      <c r="S151" s="86"/>
      <c r="T151" s="87"/>
      <c r="U151" s="39"/>
      <c r="V151" s="39"/>
      <c r="W151" s="39"/>
      <c r="X151" s="39"/>
      <c r="Y151" s="39"/>
      <c r="Z151" s="39"/>
      <c r="AA151" s="39"/>
      <c r="AB151" s="39"/>
      <c r="AC151" s="39"/>
      <c r="AD151" s="39"/>
      <c r="AE151" s="39"/>
      <c r="AT151" s="17" t="s">
        <v>244</v>
      </c>
      <c r="AU151" s="17" t="s">
        <v>89</v>
      </c>
    </row>
    <row r="152" s="13" customFormat="1">
      <c r="A152" s="13"/>
      <c r="B152" s="247"/>
      <c r="C152" s="248"/>
      <c r="D152" s="242" t="s">
        <v>248</v>
      </c>
      <c r="E152" s="249" t="s">
        <v>39</v>
      </c>
      <c r="F152" s="250" t="s">
        <v>1295</v>
      </c>
      <c r="G152" s="248"/>
      <c r="H152" s="251">
        <v>47.869</v>
      </c>
      <c r="I152" s="252"/>
      <c r="J152" s="248"/>
      <c r="K152" s="248"/>
      <c r="L152" s="253"/>
      <c r="M152" s="254"/>
      <c r="N152" s="255"/>
      <c r="O152" s="255"/>
      <c r="P152" s="255"/>
      <c r="Q152" s="255"/>
      <c r="R152" s="255"/>
      <c r="S152" s="255"/>
      <c r="T152" s="256"/>
      <c r="U152" s="13"/>
      <c r="V152" s="13"/>
      <c r="W152" s="13"/>
      <c r="X152" s="13"/>
      <c r="Y152" s="13"/>
      <c r="Z152" s="13"/>
      <c r="AA152" s="13"/>
      <c r="AB152" s="13"/>
      <c r="AC152" s="13"/>
      <c r="AD152" s="13"/>
      <c r="AE152" s="13"/>
      <c r="AT152" s="257" t="s">
        <v>248</v>
      </c>
      <c r="AU152" s="257" t="s">
        <v>89</v>
      </c>
      <c r="AV152" s="13" t="s">
        <v>89</v>
      </c>
      <c r="AW152" s="13" t="s">
        <v>41</v>
      </c>
      <c r="AX152" s="13" t="s">
        <v>80</v>
      </c>
      <c r="AY152" s="257" t="s">
        <v>235</v>
      </c>
    </row>
    <row r="153" s="14" customFormat="1">
      <c r="A153" s="14"/>
      <c r="B153" s="258"/>
      <c r="C153" s="259"/>
      <c r="D153" s="242" t="s">
        <v>248</v>
      </c>
      <c r="E153" s="260" t="s">
        <v>1296</v>
      </c>
      <c r="F153" s="261" t="s">
        <v>250</v>
      </c>
      <c r="G153" s="259"/>
      <c r="H153" s="262">
        <v>47.869</v>
      </c>
      <c r="I153" s="263"/>
      <c r="J153" s="259"/>
      <c r="K153" s="259"/>
      <c r="L153" s="264"/>
      <c r="M153" s="265"/>
      <c r="N153" s="266"/>
      <c r="O153" s="266"/>
      <c r="P153" s="266"/>
      <c r="Q153" s="266"/>
      <c r="R153" s="266"/>
      <c r="S153" s="266"/>
      <c r="T153" s="267"/>
      <c r="U153" s="14"/>
      <c r="V153" s="14"/>
      <c r="W153" s="14"/>
      <c r="X153" s="14"/>
      <c r="Y153" s="14"/>
      <c r="Z153" s="14"/>
      <c r="AA153" s="14"/>
      <c r="AB153" s="14"/>
      <c r="AC153" s="14"/>
      <c r="AD153" s="14"/>
      <c r="AE153" s="14"/>
      <c r="AT153" s="268" t="s">
        <v>248</v>
      </c>
      <c r="AU153" s="268" t="s">
        <v>89</v>
      </c>
      <c r="AV153" s="14" t="s">
        <v>242</v>
      </c>
      <c r="AW153" s="14" t="s">
        <v>41</v>
      </c>
      <c r="AX153" s="14" t="s">
        <v>87</v>
      </c>
      <c r="AY153" s="268" t="s">
        <v>235</v>
      </c>
    </row>
    <row r="154" s="2" customFormat="1" ht="21.75" customHeight="1">
      <c r="A154" s="39"/>
      <c r="B154" s="40"/>
      <c r="C154" s="229" t="s">
        <v>318</v>
      </c>
      <c r="D154" s="229" t="s">
        <v>238</v>
      </c>
      <c r="E154" s="230" t="s">
        <v>1297</v>
      </c>
      <c r="F154" s="231" t="s">
        <v>1298</v>
      </c>
      <c r="G154" s="232" t="s">
        <v>197</v>
      </c>
      <c r="H154" s="233">
        <v>12</v>
      </c>
      <c r="I154" s="234"/>
      <c r="J154" s="235">
        <f>ROUND(I154*H154,2)</f>
        <v>0</v>
      </c>
      <c r="K154" s="231" t="s">
        <v>241</v>
      </c>
      <c r="L154" s="45"/>
      <c r="M154" s="236" t="s">
        <v>39</v>
      </c>
      <c r="N154" s="237" t="s">
        <v>53</v>
      </c>
      <c r="O154" s="86"/>
      <c r="P154" s="238">
        <f>O154*H154</f>
        <v>0</v>
      </c>
      <c r="Q154" s="238">
        <v>0</v>
      </c>
      <c r="R154" s="238">
        <f>Q154*H154</f>
        <v>0</v>
      </c>
      <c r="S154" s="238">
        <v>0</v>
      </c>
      <c r="T154" s="239">
        <f>S154*H154</f>
        <v>0</v>
      </c>
      <c r="U154" s="39"/>
      <c r="V154" s="39"/>
      <c r="W154" s="39"/>
      <c r="X154" s="39"/>
      <c r="Y154" s="39"/>
      <c r="Z154" s="39"/>
      <c r="AA154" s="39"/>
      <c r="AB154" s="39"/>
      <c r="AC154" s="39"/>
      <c r="AD154" s="39"/>
      <c r="AE154" s="39"/>
      <c r="AR154" s="240" t="s">
        <v>242</v>
      </c>
      <c r="AT154" s="240" t="s">
        <v>238</v>
      </c>
      <c r="AU154" s="240" t="s">
        <v>89</v>
      </c>
      <c r="AY154" s="17" t="s">
        <v>235</v>
      </c>
      <c r="BE154" s="241">
        <f>IF(N154="základní",J154,0)</f>
        <v>0</v>
      </c>
      <c r="BF154" s="241">
        <f>IF(N154="snížená",J154,0)</f>
        <v>0</v>
      </c>
      <c r="BG154" s="241">
        <f>IF(N154="zákl. přenesená",J154,0)</f>
        <v>0</v>
      </c>
      <c r="BH154" s="241">
        <f>IF(N154="sníž. přenesená",J154,0)</f>
        <v>0</v>
      </c>
      <c r="BI154" s="241">
        <f>IF(N154="nulová",J154,0)</f>
        <v>0</v>
      </c>
      <c r="BJ154" s="17" t="s">
        <v>242</v>
      </c>
      <c r="BK154" s="241">
        <f>ROUND(I154*H154,2)</f>
        <v>0</v>
      </c>
      <c r="BL154" s="17" t="s">
        <v>242</v>
      </c>
      <c r="BM154" s="240" t="s">
        <v>1299</v>
      </c>
    </row>
    <row r="155" s="2" customFormat="1">
      <c r="A155" s="39"/>
      <c r="B155" s="40"/>
      <c r="C155" s="41"/>
      <c r="D155" s="242" t="s">
        <v>244</v>
      </c>
      <c r="E155" s="41"/>
      <c r="F155" s="243" t="s">
        <v>1300</v>
      </c>
      <c r="G155" s="41"/>
      <c r="H155" s="41"/>
      <c r="I155" s="149"/>
      <c r="J155" s="41"/>
      <c r="K155" s="41"/>
      <c r="L155" s="45"/>
      <c r="M155" s="244"/>
      <c r="N155" s="245"/>
      <c r="O155" s="86"/>
      <c r="P155" s="86"/>
      <c r="Q155" s="86"/>
      <c r="R155" s="86"/>
      <c r="S155" s="86"/>
      <c r="T155" s="87"/>
      <c r="U155" s="39"/>
      <c r="V155" s="39"/>
      <c r="W155" s="39"/>
      <c r="X155" s="39"/>
      <c r="Y155" s="39"/>
      <c r="Z155" s="39"/>
      <c r="AA155" s="39"/>
      <c r="AB155" s="39"/>
      <c r="AC155" s="39"/>
      <c r="AD155" s="39"/>
      <c r="AE155" s="39"/>
      <c r="AT155" s="17" t="s">
        <v>244</v>
      </c>
      <c r="AU155" s="17" t="s">
        <v>89</v>
      </c>
    </row>
    <row r="156" s="2" customFormat="1">
      <c r="A156" s="39"/>
      <c r="B156" s="40"/>
      <c r="C156" s="41"/>
      <c r="D156" s="242" t="s">
        <v>246</v>
      </c>
      <c r="E156" s="41"/>
      <c r="F156" s="246" t="s">
        <v>728</v>
      </c>
      <c r="G156" s="41"/>
      <c r="H156" s="41"/>
      <c r="I156" s="149"/>
      <c r="J156" s="41"/>
      <c r="K156" s="41"/>
      <c r="L156" s="45"/>
      <c r="M156" s="244"/>
      <c r="N156" s="245"/>
      <c r="O156" s="86"/>
      <c r="P156" s="86"/>
      <c r="Q156" s="86"/>
      <c r="R156" s="86"/>
      <c r="S156" s="86"/>
      <c r="T156" s="87"/>
      <c r="U156" s="39"/>
      <c r="V156" s="39"/>
      <c r="W156" s="39"/>
      <c r="X156" s="39"/>
      <c r="Y156" s="39"/>
      <c r="Z156" s="39"/>
      <c r="AA156" s="39"/>
      <c r="AB156" s="39"/>
      <c r="AC156" s="39"/>
      <c r="AD156" s="39"/>
      <c r="AE156" s="39"/>
      <c r="AT156" s="17" t="s">
        <v>246</v>
      </c>
      <c r="AU156" s="17" t="s">
        <v>89</v>
      </c>
    </row>
    <row r="157" s="13" customFormat="1">
      <c r="A157" s="13"/>
      <c r="B157" s="247"/>
      <c r="C157" s="248"/>
      <c r="D157" s="242" t="s">
        <v>248</v>
      </c>
      <c r="E157" s="249" t="s">
        <v>39</v>
      </c>
      <c r="F157" s="250" t="s">
        <v>1226</v>
      </c>
      <c r="G157" s="248"/>
      <c r="H157" s="251">
        <v>12</v>
      </c>
      <c r="I157" s="252"/>
      <c r="J157" s="248"/>
      <c r="K157" s="248"/>
      <c r="L157" s="253"/>
      <c r="M157" s="254"/>
      <c r="N157" s="255"/>
      <c r="O157" s="255"/>
      <c r="P157" s="255"/>
      <c r="Q157" s="255"/>
      <c r="R157" s="255"/>
      <c r="S157" s="255"/>
      <c r="T157" s="256"/>
      <c r="U157" s="13"/>
      <c r="V157" s="13"/>
      <c r="W157" s="13"/>
      <c r="X157" s="13"/>
      <c r="Y157" s="13"/>
      <c r="Z157" s="13"/>
      <c r="AA157" s="13"/>
      <c r="AB157" s="13"/>
      <c r="AC157" s="13"/>
      <c r="AD157" s="13"/>
      <c r="AE157" s="13"/>
      <c r="AT157" s="257" t="s">
        <v>248</v>
      </c>
      <c r="AU157" s="257" t="s">
        <v>89</v>
      </c>
      <c r="AV157" s="13" t="s">
        <v>89</v>
      </c>
      <c r="AW157" s="13" t="s">
        <v>41</v>
      </c>
      <c r="AX157" s="13" t="s">
        <v>80</v>
      </c>
      <c r="AY157" s="257" t="s">
        <v>235</v>
      </c>
    </row>
    <row r="158" s="14" customFormat="1">
      <c r="A158" s="14"/>
      <c r="B158" s="258"/>
      <c r="C158" s="259"/>
      <c r="D158" s="242" t="s">
        <v>248</v>
      </c>
      <c r="E158" s="260" t="s">
        <v>1228</v>
      </c>
      <c r="F158" s="261" t="s">
        <v>250</v>
      </c>
      <c r="G158" s="259"/>
      <c r="H158" s="262">
        <v>12</v>
      </c>
      <c r="I158" s="263"/>
      <c r="J158" s="259"/>
      <c r="K158" s="259"/>
      <c r="L158" s="264"/>
      <c r="M158" s="265"/>
      <c r="N158" s="266"/>
      <c r="O158" s="266"/>
      <c r="P158" s="266"/>
      <c r="Q158" s="266"/>
      <c r="R158" s="266"/>
      <c r="S158" s="266"/>
      <c r="T158" s="267"/>
      <c r="U158" s="14"/>
      <c r="V158" s="14"/>
      <c r="W158" s="14"/>
      <c r="X158" s="14"/>
      <c r="Y158" s="14"/>
      <c r="Z158" s="14"/>
      <c r="AA158" s="14"/>
      <c r="AB158" s="14"/>
      <c r="AC158" s="14"/>
      <c r="AD158" s="14"/>
      <c r="AE158" s="14"/>
      <c r="AT158" s="268" t="s">
        <v>248</v>
      </c>
      <c r="AU158" s="268" t="s">
        <v>89</v>
      </c>
      <c r="AV158" s="14" t="s">
        <v>242</v>
      </c>
      <c r="AW158" s="14" t="s">
        <v>41</v>
      </c>
      <c r="AX158" s="14" t="s">
        <v>87</v>
      </c>
      <c r="AY158" s="268" t="s">
        <v>235</v>
      </c>
    </row>
    <row r="159" s="2" customFormat="1" ht="21.75" customHeight="1">
      <c r="A159" s="39"/>
      <c r="B159" s="40"/>
      <c r="C159" s="229" t="s">
        <v>323</v>
      </c>
      <c r="D159" s="229" t="s">
        <v>238</v>
      </c>
      <c r="E159" s="230" t="s">
        <v>1301</v>
      </c>
      <c r="F159" s="231" t="s">
        <v>1302</v>
      </c>
      <c r="G159" s="232" t="s">
        <v>197</v>
      </c>
      <c r="H159" s="233">
        <v>19</v>
      </c>
      <c r="I159" s="234"/>
      <c r="J159" s="235">
        <f>ROUND(I159*H159,2)</f>
        <v>0</v>
      </c>
      <c r="K159" s="231" t="s">
        <v>241</v>
      </c>
      <c r="L159" s="45"/>
      <c r="M159" s="236" t="s">
        <v>39</v>
      </c>
      <c r="N159" s="237" t="s">
        <v>53</v>
      </c>
      <c r="O159" s="86"/>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242</v>
      </c>
      <c r="AT159" s="240" t="s">
        <v>238</v>
      </c>
      <c r="AU159" s="240" t="s">
        <v>89</v>
      </c>
      <c r="AY159" s="17" t="s">
        <v>235</v>
      </c>
      <c r="BE159" s="241">
        <f>IF(N159="základní",J159,0)</f>
        <v>0</v>
      </c>
      <c r="BF159" s="241">
        <f>IF(N159="snížená",J159,0)</f>
        <v>0</v>
      </c>
      <c r="BG159" s="241">
        <f>IF(N159="zákl. přenesená",J159,0)</f>
        <v>0</v>
      </c>
      <c r="BH159" s="241">
        <f>IF(N159="sníž. přenesená",J159,0)</f>
        <v>0</v>
      </c>
      <c r="BI159" s="241">
        <f>IF(N159="nulová",J159,0)</f>
        <v>0</v>
      </c>
      <c r="BJ159" s="17" t="s">
        <v>242</v>
      </c>
      <c r="BK159" s="241">
        <f>ROUND(I159*H159,2)</f>
        <v>0</v>
      </c>
      <c r="BL159" s="17" t="s">
        <v>242</v>
      </c>
      <c r="BM159" s="240" t="s">
        <v>1303</v>
      </c>
    </row>
    <row r="160" s="2" customFormat="1">
      <c r="A160" s="39"/>
      <c r="B160" s="40"/>
      <c r="C160" s="41"/>
      <c r="D160" s="242" t="s">
        <v>244</v>
      </c>
      <c r="E160" s="41"/>
      <c r="F160" s="243" t="s">
        <v>1304</v>
      </c>
      <c r="G160" s="41"/>
      <c r="H160" s="41"/>
      <c r="I160" s="149"/>
      <c r="J160" s="41"/>
      <c r="K160" s="41"/>
      <c r="L160" s="45"/>
      <c r="M160" s="244"/>
      <c r="N160" s="245"/>
      <c r="O160" s="86"/>
      <c r="P160" s="86"/>
      <c r="Q160" s="86"/>
      <c r="R160" s="86"/>
      <c r="S160" s="86"/>
      <c r="T160" s="87"/>
      <c r="U160" s="39"/>
      <c r="V160" s="39"/>
      <c r="W160" s="39"/>
      <c r="X160" s="39"/>
      <c r="Y160" s="39"/>
      <c r="Z160" s="39"/>
      <c r="AA160" s="39"/>
      <c r="AB160" s="39"/>
      <c r="AC160" s="39"/>
      <c r="AD160" s="39"/>
      <c r="AE160" s="39"/>
      <c r="AT160" s="17" t="s">
        <v>244</v>
      </c>
      <c r="AU160" s="17" t="s">
        <v>89</v>
      </c>
    </row>
    <row r="161" s="2" customFormat="1">
      <c r="A161" s="39"/>
      <c r="B161" s="40"/>
      <c r="C161" s="41"/>
      <c r="D161" s="242" t="s">
        <v>246</v>
      </c>
      <c r="E161" s="41"/>
      <c r="F161" s="246" t="s">
        <v>734</v>
      </c>
      <c r="G161" s="41"/>
      <c r="H161" s="41"/>
      <c r="I161" s="149"/>
      <c r="J161" s="41"/>
      <c r="K161" s="41"/>
      <c r="L161" s="45"/>
      <c r="M161" s="244"/>
      <c r="N161" s="245"/>
      <c r="O161" s="86"/>
      <c r="P161" s="86"/>
      <c r="Q161" s="86"/>
      <c r="R161" s="86"/>
      <c r="S161" s="86"/>
      <c r="T161" s="87"/>
      <c r="U161" s="39"/>
      <c r="V161" s="39"/>
      <c r="W161" s="39"/>
      <c r="X161" s="39"/>
      <c r="Y161" s="39"/>
      <c r="Z161" s="39"/>
      <c r="AA161" s="39"/>
      <c r="AB161" s="39"/>
      <c r="AC161" s="39"/>
      <c r="AD161" s="39"/>
      <c r="AE161" s="39"/>
      <c r="AT161" s="17" t="s">
        <v>246</v>
      </c>
      <c r="AU161" s="17" t="s">
        <v>89</v>
      </c>
    </row>
    <row r="162" s="13" customFormat="1">
      <c r="A162" s="13"/>
      <c r="B162" s="247"/>
      <c r="C162" s="248"/>
      <c r="D162" s="242" t="s">
        <v>248</v>
      </c>
      <c r="E162" s="249" t="s">
        <v>39</v>
      </c>
      <c r="F162" s="250" t="s">
        <v>1305</v>
      </c>
      <c r="G162" s="248"/>
      <c r="H162" s="251">
        <v>9</v>
      </c>
      <c r="I162" s="252"/>
      <c r="J162" s="248"/>
      <c r="K162" s="248"/>
      <c r="L162" s="253"/>
      <c r="M162" s="254"/>
      <c r="N162" s="255"/>
      <c r="O162" s="255"/>
      <c r="P162" s="255"/>
      <c r="Q162" s="255"/>
      <c r="R162" s="255"/>
      <c r="S162" s="255"/>
      <c r="T162" s="256"/>
      <c r="U162" s="13"/>
      <c r="V162" s="13"/>
      <c r="W162" s="13"/>
      <c r="X162" s="13"/>
      <c r="Y162" s="13"/>
      <c r="Z162" s="13"/>
      <c r="AA162" s="13"/>
      <c r="AB162" s="13"/>
      <c r="AC162" s="13"/>
      <c r="AD162" s="13"/>
      <c r="AE162" s="13"/>
      <c r="AT162" s="257" t="s">
        <v>248</v>
      </c>
      <c r="AU162" s="257" t="s">
        <v>89</v>
      </c>
      <c r="AV162" s="13" t="s">
        <v>89</v>
      </c>
      <c r="AW162" s="13" t="s">
        <v>41</v>
      </c>
      <c r="AX162" s="13" t="s">
        <v>80</v>
      </c>
      <c r="AY162" s="257" t="s">
        <v>235</v>
      </c>
    </row>
    <row r="163" s="13" customFormat="1">
      <c r="A163" s="13"/>
      <c r="B163" s="247"/>
      <c r="C163" s="248"/>
      <c r="D163" s="242" t="s">
        <v>248</v>
      </c>
      <c r="E163" s="249" t="s">
        <v>39</v>
      </c>
      <c r="F163" s="250" t="s">
        <v>1306</v>
      </c>
      <c r="G163" s="248"/>
      <c r="H163" s="251">
        <v>10</v>
      </c>
      <c r="I163" s="252"/>
      <c r="J163" s="248"/>
      <c r="K163" s="248"/>
      <c r="L163" s="253"/>
      <c r="M163" s="254"/>
      <c r="N163" s="255"/>
      <c r="O163" s="255"/>
      <c r="P163" s="255"/>
      <c r="Q163" s="255"/>
      <c r="R163" s="255"/>
      <c r="S163" s="255"/>
      <c r="T163" s="256"/>
      <c r="U163" s="13"/>
      <c r="V163" s="13"/>
      <c r="W163" s="13"/>
      <c r="X163" s="13"/>
      <c r="Y163" s="13"/>
      <c r="Z163" s="13"/>
      <c r="AA163" s="13"/>
      <c r="AB163" s="13"/>
      <c r="AC163" s="13"/>
      <c r="AD163" s="13"/>
      <c r="AE163" s="13"/>
      <c r="AT163" s="257" t="s">
        <v>248</v>
      </c>
      <c r="AU163" s="257" t="s">
        <v>89</v>
      </c>
      <c r="AV163" s="13" t="s">
        <v>89</v>
      </c>
      <c r="AW163" s="13" t="s">
        <v>41</v>
      </c>
      <c r="AX163" s="13" t="s">
        <v>80</v>
      </c>
      <c r="AY163" s="257" t="s">
        <v>235</v>
      </c>
    </row>
    <row r="164" s="14" customFormat="1">
      <c r="A164" s="14"/>
      <c r="B164" s="258"/>
      <c r="C164" s="259"/>
      <c r="D164" s="242" t="s">
        <v>248</v>
      </c>
      <c r="E164" s="260" t="s">
        <v>39</v>
      </c>
      <c r="F164" s="261" t="s">
        <v>250</v>
      </c>
      <c r="G164" s="259"/>
      <c r="H164" s="262">
        <v>19</v>
      </c>
      <c r="I164" s="263"/>
      <c r="J164" s="259"/>
      <c r="K164" s="259"/>
      <c r="L164" s="264"/>
      <c r="M164" s="265"/>
      <c r="N164" s="266"/>
      <c r="O164" s="266"/>
      <c r="P164" s="266"/>
      <c r="Q164" s="266"/>
      <c r="R164" s="266"/>
      <c r="S164" s="266"/>
      <c r="T164" s="267"/>
      <c r="U164" s="14"/>
      <c r="V164" s="14"/>
      <c r="W164" s="14"/>
      <c r="X164" s="14"/>
      <c r="Y164" s="14"/>
      <c r="Z164" s="14"/>
      <c r="AA164" s="14"/>
      <c r="AB164" s="14"/>
      <c r="AC164" s="14"/>
      <c r="AD164" s="14"/>
      <c r="AE164" s="14"/>
      <c r="AT164" s="268" t="s">
        <v>248</v>
      </c>
      <c r="AU164" s="268" t="s">
        <v>89</v>
      </c>
      <c r="AV164" s="14" t="s">
        <v>242</v>
      </c>
      <c r="AW164" s="14" t="s">
        <v>41</v>
      </c>
      <c r="AX164" s="14" t="s">
        <v>87</v>
      </c>
      <c r="AY164" s="268" t="s">
        <v>235</v>
      </c>
    </row>
    <row r="165" s="2" customFormat="1" ht="21.75" customHeight="1">
      <c r="A165" s="39"/>
      <c r="B165" s="40"/>
      <c r="C165" s="229" t="s">
        <v>8</v>
      </c>
      <c r="D165" s="229" t="s">
        <v>238</v>
      </c>
      <c r="E165" s="230" t="s">
        <v>1307</v>
      </c>
      <c r="F165" s="231" t="s">
        <v>1308</v>
      </c>
      <c r="G165" s="232" t="s">
        <v>578</v>
      </c>
      <c r="H165" s="233">
        <v>27</v>
      </c>
      <c r="I165" s="234"/>
      <c r="J165" s="235">
        <f>ROUND(I165*H165,2)</f>
        <v>0</v>
      </c>
      <c r="K165" s="231" t="s">
        <v>241</v>
      </c>
      <c r="L165" s="45"/>
      <c r="M165" s="236" t="s">
        <v>39</v>
      </c>
      <c r="N165" s="237" t="s">
        <v>53</v>
      </c>
      <c r="O165" s="86"/>
      <c r="P165" s="238">
        <f>O165*H165</f>
        <v>0</v>
      </c>
      <c r="Q165" s="238">
        <v>0</v>
      </c>
      <c r="R165" s="238">
        <f>Q165*H165</f>
        <v>0</v>
      </c>
      <c r="S165" s="238">
        <v>0</v>
      </c>
      <c r="T165" s="239">
        <f>S165*H165</f>
        <v>0</v>
      </c>
      <c r="U165" s="39"/>
      <c r="V165" s="39"/>
      <c r="W165" s="39"/>
      <c r="X165" s="39"/>
      <c r="Y165" s="39"/>
      <c r="Z165" s="39"/>
      <c r="AA165" s="39"/>
      <c r="AB165" s="39"/>
      <c r="AC165" s="39"/>
      <c r="AD165" s="39"/>
      <c r="AE165" s="39"/>
      <c r="AR165" s="240" t="s">
        <v>242</v>
      </c>
      <c r="AT165" s="240" t="s">
        <v>238</v>
      </c>
      <c r="AU165" s="240" t="s">
        <v>89</v>
      </c>
      <c r="AY165" s="17" t="s">
        <v>235</v>
      </c>
      <c r="BE165" s="241">
        <f>IF(N165="základní",J165,0)</f>
        <v>0</v>
      </c>
      <c r="BF165" s="241">
        <f>IF(N165="snížená",J165,0)</f>
        <v>0</v>
      </c>
      <c r="BG165" s="241">
        <f>IF(N165="zákl. přenesená",J165,0)</f>
        <v>0</v>
      </c>
      <c r="BH165" s="241">
        <f>IF(N165="sníž. přenesená",J165,0)</f>
        <v>0</v>
      </c>
      <c r="BI165" s="241">
        <f>IF(N165="nulová",J165,0)</f>
        <v>0</v>
      </c>
      <c r="BJ165" s="17" t="s">
        <v>242</v>
      </c>
      <c r="BK165" s="241">
        <f>ROUND(I165*H165,2)</f>
        <v>0</v>
      </c>
      <c r="BL165" s="17" t="s">
        <v>242</v>
      </c>
      <c r="BM165" s="240" t="s">
        <v>1309</v>
      </c>
    </row>
    <row r="166" s="2" customFormat="1">
      <c r="A166" s="39"/>
      <c r="B166" s="40"/>
      <c r="C166" s="41"/>
      <c r="D166" s="242" t="s">
        <v>244</v>
      </c>
      <c r="E166" s="41"/>
      <c r="F166" s="243" t="s">
        <v>1310</v>
      </c>
      <c r="G166" s="41"/>
      <c r="H166" s="41"/>
      <c r="I166" s="149"/>
      <c r="J166" s="41"/>
      <c r="K166" s="41"/>
      <c r="L166" s="45"/>
      <c r="M166" s="244"/>
      <c r="N166" s="245"/>
      <c r="O166" s="86"/>
      <c r="P166" s="86"/>
      <c r="Q166" s="86"/>
      <c r="R166" s="86"/>
      <c r="S166" s="86"/>
      <c r="T166" s="87"/>
      <c r="U166" s="39"/>
      <c r="V166" s="39"/>
      <c r="W166" s="39"/>
      <c r="X166" s="39"/>
      <c r="Y166" s="39"/>
      <c r="Z166" s="39"/>
      <c r="AA166" s="39"/>
      <c r="AB166" s="39"/>
      <c r="AC166" s="39"/>
      <c r="AD166" s="39"/>
      <c r="AE166" s="39"/>
      <c r="AT166" s="17" t="s">
        <v>244</v>
      </c>
      <c r="AU166" s="17" t="s">
        <v>89</v>
      </c>
    </row>
    <row r="167" s="2" customFormat="1">
      <c r="A167" s="39"/>
      <c r="B167" s="40"/>
      <c r="C167" s="41"/>
      <c r="D167" s="242" t="s">
        <v>246</v>
      </c>
      <c r="E167" s="41"/>
      <c r="F167" s="246" t="s">
        <v>740</v>
      </c>
      <c r="G167" s="41"/>
      <c r="H167" s="41"/>
      <c r="I167" s="149"/>
      <c r="J167" s="41"/>
      <c r="K167" s="41"/>
      <c r="L167" s="45"/>
      <c r="M167" s="244"/>
      <c r="N167" s="245"/>
      <c r="O167" s="86"/>
      <c r="P167" s="86"/>
      <c r="Q167" s="86"/>
      <c r="R167" s="86"/>
      <c r="S167" s="86"/>
      <c r="T167" s="87"/>
      <c r="U167" s="39"/>
      <c r="V167" s="39"/>
      <c r="W167" s="39"/>
      <c r="X167" s="39"/>
      <c r="Y167" s="39"/>
      <c r="Z167" s="39"/>
      <c r="AA167" s="39"/>
      <c r="AB167" s="39"/>
      <c r="AC167" s="39"/>
      <c r="AD167" s="39"/>
      <c r="AE167" s="39"/>
      <c r="AT167" s="17" t="s">
        <v>246</v>
      </c>
      <c r="AU167" s="17" t="s">
        <v>89</v>
      </c>
    </row>
    <row r="168" s="13" customFormat="1">
      <c r="A168" s="13"/>
      <c r="B168" s="247"/>
      <c r="C168" s="248"/>
      <c r="D168" s="242" t="s">
        <v>248</v>
      </c>
      <c r="E168" s="249" t="s">
        <v>39</v>
      </c>
      <c r="F168" s="250" t="s">
        <v>1311</v>
      </c>
      <c r="G168" s="248"/>
      <c r="H168" s="251">
        <v>13.5</v>
      </c>
      <c r="I168" s="252"/>
      <c r="J168" s="248"/>
      <c r="K168" s="248"/>
      <c r="L168" s="253"/>
      <c r="M168" s="254"/>
      <c r="N168" s="255"/>
      <c r="O168" s="255"/>
      <c r="P168" s="255"/>
      <c r="Q168" s="255"/>
      <c r="R168" s="255"/>
      <c r="S168" s="255"/>
      <c r="T168" s="256"/>
      <c r="U168" s="13"/>
      <c r="V168" s="13"/>
      <c r="W168" s="13"/>
      <c r="X168" s="13"/>
      <c r="Y168" s="13"/>
      <c r="Z168" s="13"/>
      <c r="AA168" s="13"/>
      <c r="AB168" s="13"/>
      <c r="AC168" s="13"/>
      <c r="AD168" s="13"/>
      <c r="AE168" s="13"/>
      <c r="AT168" s="257" t="s">
        <v>248</v>
      </c>
      <c r="AU168" s="257" t="s">
        <v>89</v>
      </c>
      <c r="AV168" s="13" t="s">
        <v>89</v>
      </c>
      <c r="AW168" s="13" t="s">
        <v>41</v>
      </c>
      <c r="AX168" s="13" t="s">
        <v>80</v>
      </c>
      <c r="AY168" s="257" t="s">
        <v>235</v>
      </c>
    </row>
    <row r="169" s="13" customFormat="1">
      <c r="A169" s="13"/>
      <c r="B169" s="247"/>
      <c r="C169" s="248"/>
      <c r="D169" s="242" t="s">
        <v>248</v>
      </c>
      <c r="E169" s="249" t="s">
        <v>39</v>
      </c>
      <c r="F169" s="250" t="s">
        <v>1312</v>
      </c>
      <c r="G169" s="248"/>
      <c r="H169" s="251">
        <v>13.5</v>
      </c>
      <c r="I169" s="252"/>
      <c r="J169" s="248"/>
      <c r="K169" s="248"/>
      <c r="L169" s="253"/>
      <c r="M169" s="254"/>
      <c r="N169" s="255"/>
      <c r="O169" s="255"/>
      <c r="P169" s="255"/>
      <c r="Q169" s="255"/>
      <c r="R169" s="255"/>
      <c r="S169" s="255"/>
      <c r="T169" s="256"/>
      <c r="U169" s="13"/>
      <c r="V169" s="13"/>
      <c r="W169" s="13"/>
      <c r="X169" s="13"/>
      <c r="Y169" s="13"/>
      <c r="Z169" s="13"/>
      <c r="AA169" s="13"/>
      <c r="AB169" s="13"/>
      <c r="AC169" s="13"/>
      <c r="AD169" s="13"/>
      <c r="AE169" s="13"/>
      <c r="AT169" s="257" t="s">
        <v>248</v>
      </c>
      <c r="AU169" s="257" t="s">
        <v>89</v>
      </c>
      <c r="AV169" s="13" t="s">
        <v>89</v>
      </c>
      <c r="AW169" s="13" t="s">
        <v>41</v>
      </c>
      <c r="AX169" s="13" t="s">
        <v>80</v>
      </c>
      <c r="AY169" s="257" t="s">
        <v>235</v>
      </c>
    </row>
    <row r="170" s="14" customFormat="1">
      <c r="A170" s="14"/>
      <c r="B170" s="258"/>
      <c r="C170" s="259"/>
      <c r="D170" s="242" t="s">
        <v>248</v>
      </c>
      <c r="E170" s="260" t="s">
        <v>1207</v>
      </c>
      <c r="F170" s="261" t="s">
        <v>250</v>
      </c>
      <c r="G170" s="259"/>
      <c r="H170" s="262">
        <v>27</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248</v>
      </c>
      <c r="AU170" s="268" t="s">
        <v>89</v>
      </c>
      <c r="AV170" s="14" t="s">
        <v>242</v>
      </c>
      <c r="AW170" s="14" t="s">
        <v>41</v>
      </c>
      <c r="AX170" s="14" t="s">
        <v>87</v>
      </c>
      <c r="AY170" s="268" t="s">
        <v>235</v>
      </c>
    </row>
    <row r="171" s="2" customFormat="1" ht="33" customHeight="1">
      <c r="A171" s="39"/>
      <c r="B171" s="40"/>
      <c r="C171" s="229" t="s">
        <v>336</v>
      </c>
      <c r="D171" s="229" t="s">
        <v>238</v>
      </c>
      <c r="E171" s="230" t="s">
        <v>1313</v>
      </c>
      <c r="F171" s="231" t="s">
        <v>1314</v>
      </c>
      <c r="G171" s="232" t="s">
        <v>578</v>
      </c>
      <c r="H171" s="233">
        <v>10.199999999999999</v>
      </c>
      <c r="I171" s="234"/>
      <c r="J171" s="235">
        <f>ROUND(I171*H171,2)</f>
        <v>0</v>
      </c>
      <c r="K171" s="231" t="s">
        <v>241</v>
      </c>
      <c r="L171" s="45"/>
      <c r="M171" s="236" t="s">
        <v>39</v>
      </c>
      <c r="N171" s="237" t="s">
        <v>53</v>
      </c>
      <c r="O171" s="86"/>
      <c r="P171" s="238">
        <f>O171*H171</f>
        <v>0</v>
      </c>
      <c r="Q171" s="238">
        <v>0</v>
      </c>
      <c r="R171" s="238">
        <f>Q171*H171</f>
        <v>0</v>
      </c>
      <c r="S171" s="238">
        <v>0</v>
      </c>
      <c r="T171" s="239">
        <f>S171*H171</f>
        <v>0</v>
      </c>
      <c r="U171" s="39"/>
      <c r="V171" s="39"/>
      <c r="W171" s="39"/>
      <c r="X171" s="39"/>
      <c r="Y171" s="39"/>
      <c r="Z171" s="39"/>
      <c r="AA171" s="39"/>
      <c r="AB171" s="39"/>
      <c r="AC171" s="39"/>
      <c r="AD171" s="39"/>
      <c r="AE171" s="39"/>
      <c r="AR171" s="240" t="s">
        <v>242</v>
      </c>
      <c r="AT171" s="240" t="s">
        <v>238</v>
      </c>
      <c r="AU171" s="240" t="s">
        <v>89</v>
      </c>
      <c r="AY171" s="17" t="s">
        <v>235</v>
      </c>
      <c r="BE171" s="241">
        <f>IF(N171="základní",J171,0)</f>
        <v>0</v>
      </c>
      <c r="BF171" s="241">
        <f>IF(N171="snížená",J171,0)</f>
        <v>0</v>
      </c>
      <c r="BG171" s="241">
        <f>IF(N171="zákl. přenesená",J171,0)</f>
        <v>0</v>
      </c>
      <c r="BH171" s="241">
        <f>IF(N171="sníž. přenesená",J171,0)</f>
        <v>0</v>
      </c>
      <c r="BI171" s="241">
        <f>IF(N171="nulová",J171,0)</f>
        <v>0</v>
      </c>
      <c r="BJ171" s="17" t="s">
        <v>242</v>
      </c>
      <c r="BK171" s="241">
        <f>ROUND(I171*H171,2)</f>
        <v>0</v>
      </c>
      <c r="BL171" s="17" t="s">
        <v>242</v>
      </c>
      <c r="BM171" s="240" t="s">
        <v>1315</v>
      </c>
    </row>
    <row r="172" s="2" customFormat="1">
      <c r="A172" s="39"/>
      <c r="B172" s="40"/>
      <c r="C172" s="41"/>
      <c r="D172" s="242" t="s">
        <v>244</v>
      </c>
      <c r="E172" s="41"/>
      <c r="F172" s="243" t="s">
        <v>1316</v>
      </c>
      <c r="G172" s="41"/>
      <c r="H172" s="41"/>
      <c r="I172" s="149"/>
      <c r="J172" s="41"/>
      <c r="K172" s="41"/>
      <c r="L172" s="45"/>
      <c r="M172" s="244"/>
      <c r="N172" s="245"/>
      <c r="O172" s="86"/>
      <c r="P172" s="86"/>
      <c r="Q172" s="86"/>
      <c r="R172" s="86"/>
      <c r="S172" s="86"/>
      <c r="T172" s="87"/>
      <c r="U172" s="39"/>
      <c r="V172" s="39"/>
      <c r="W172" s="39"/>
      <c r="X172" s="39"/>
      <c r="Y172" s="39"/>
      <c r="Z172" s="39"/>
      <c r="AA172" s="39"/>
      <c r="AB172" s="39"/>
      <c r="AC172" s="39"/>
      <c r="AD172" s="39"/>
      <c r="AE172" s="39"/>
      <c r="AT172" s="17" t="s">
        <v>244</v>
      </c>
      <c r="AU172" s="17" t="s">
        <v>89</v>
      </c>
    </row>
    <row r="173" s="2" customFormat="1">
      <c r="A173" s="39"/>
      <c r="B173" s="40"/>
      <c r="C173" s="41"/>
      <c r="D173" s="242" t="s">
        <v>246</v>
      </c>
      <c r="E173" s="41"/>
      <c r="F173" s="246" t="s">
        <v>1317</v>
      </c>
      <c r="G173" s="41"/>
      <c r="H173" s="41"/>
      <c r="I173" s="149"/>
      <c r="J173" s="41"/>
      <c r="K173" s="41"/>
      <c r="L173" s="45"/>
      <c r="M173" s="244"/>
      <c r="N173" s="245"/>
      <c r="O173" s="86"/>
      <c r="P173" s="86"/>
      <c r="Q173" s="86"/>
      <c r="R173" s="86"/>
      <c r="S173" s="86"/>
      <c r="T173" s="87"/>
      <c r="U173" s="39"/>
      <c r="V173" s="39"/>
      <c r="W173" s="39"/>
      <c r="X173" s="39"/>
      <c r="Y173" s="39"/>
      <c r="Z173" s="39"/>
      <c r="AA173" s="39"/>
      <c r="AB173" s="39"/>
      <c r="AC173" s="39"/>
      <c r="AD173" s="39"/>
      <c r="AE173" s="39"/>
      <c r="AT173" s="17" t="s">
        <v>246</v>
      </c>
      <c r="AU173" s="17" t="s">
        <v>89</v>
      </c>
    </row>
    <row r="174" s="13" customFormat="1">
      <c r="A174" s="13"/>
      <c r="B174" s="247"/>
      <c r="C174" s="248"/>
      <c r="D174" s="242" t="s">
        <v>248</v>
      </c>
      <c r="E174" s="249" t="s">
        <v>1220</v>
      </c>
      <c r="F174" s="250" t="s">
        <v>1318</v>
      </c>
      <c r="G174" s="248"/>
      <c r="H174" s="251">
        <v>10.199999999999999</v>
      </c>
      <c r="I174" s="252"/>
      <c r="J174" s="248"/>
      <c r="K174" s="248"/>
      <c r="L174" s="253"/>
      <c r="M174" s="254"/>
      <c r="N174" s="255"/>
      <c r="O174" s="255"/>
      <c r="P174" s="255"/>
      <c r="Q174" s="255"/>
      <c r="R174" s="255"/>
      <c r="S174" s="255"/>
      <c r="T174" s="256"/>
      <c r="U174" s="13"/>
      <c r="V174" s="13"/>
      <c r="W174" s="13"/>
      <c r="X174" s="13"/>
      <c r="Y174" s="13"/>
      <c r="Z174" s="13"/>
      <c r="AA174" s="13"/>
      <c r="AB174" s="13"/>
      <c r="AC174" s="13"/>
      <c r="AD174" s="13"/>
      <c r="AE174" s="13"/>
      <c r="AT174" s="257" t="s">
        <v>248</v>
      </c>
      <c r="AU174" s="257" t="s">
        <v>89</v>
      </c>
      <c r="AV174" s="13" t="s">
        <v>89</v>
      </c>
      <c r="AW174" s="13" t="s">
        <v>41</v>
      </c>
      <c r="AX174" s="13" t="s">
        <v>80</v>
      </c>
      <c r="AY174" s="257" t="s">
        <v>235</v>
      </c>
    </row>
    <row r="175" s="14" customFormat="1">
      <c r="A175" s="14"/>
      <c r="B175" s="258"/>
      <c r="C175" s="259"/>
      <c r="D175" s="242" t="s">
        <v>248</v>
      </c>
      <c r="E175" s="260" t="s">
        <v>39</v>
      </c>
      <c r="F175" s="261" t="s">
        <v>250</v>
      </c>
      <c r="G175" s="259"/>
      <c r="H175" s="262">
        <v>10.199999999999999</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248</v>
      </c>
      <c r="AU175" s="268" t="s">
        <v>89</v>
      </c>
      <c r="AV175" s="14" t="s">
        <v>242</v>
      </c>
      <c r="AW175" s="14" t="s">
        <v>41</v>
      </c>
      <c r="AX175" s="14" t="s">
        <v>87</v>
      </c>
      <c r="AY175" s="268" t="s">
        <v>235</v>
      </c>
    </row>
    <row r="176" s="12" customFormat="1" ht="25.92" customHeight="1">
      <c r="A176" s="12"/>
      <c r="B176" s="213"/>
      <c r="C176" s="214"/>
      <c r="D176" s="215" t="s">
        <v>79</v>
      </c>
      <c r="E176" s="216" t="s">
        <v>384</v>
      </c>
      <c r="F176" s="216" t="s">
        <v>385</v>
      </c>
      <c r="G176" s="214"/>
      <c r="H176" s="214"/>
      <c r="I176" s="217"/>
      <c r="J176" s="218">
        <f>BK176</f>
        <v>0</v>
      </c>
      <c r="K176" s="214"/>
      <c r="L176" s="219"/>
      <c r="M176" s="220"/>
      <c r="N176" s="221"/>
      <c r="O176" s="221"/>
      <c r="P176" s="222">
        <f>SUM(P177:P187)</f>
        <v>0</v>
      </c>
      <c r="Q176" s="221"/>
      <c r="R176" s="222">
        <f>SUM(R177:R187)</f>
        <v>0</v>
      </c>
      <c r="S176" s="221"/>
      <c r="T176" s="223">
        <f>SUM(T177:T187)</f>
        <v>0</v>
      </c>
      <c r="U176" s="12"/>
      <c r="V176" s="12"/>
      <c r="W176" s="12"/>
      <c r="X176" s="12"/>
      <c r="Y176" s="12"/>
      <c r="Z176" s="12"/>
      <c r="AA176" s="12"/>
      <c r="AB176" s="12"/>
      <c r="AC176" s="12"/>
      <c r="AD176" s="12"/>
      <c r="AE176" s="12"/>
      <c r="AR176" s="224" t="s">
        <v>242</v>
      </c>
      <c r="AT176" s="225" t="s">
        <v>79</v>
      </c>
      <c r="AU176" s="225" t="s">
        <v>80</v>
      </c>
      <c r="AY176" s="224" t="s">
        <v>235</v>
      </c>
      <c r="BK176" s="226">
        <f>SUM(BK177:BK187)</f>
        <v>0</v>
      </c>
    </row>
    <row r="177" s="2" customFormat="1" ht="21.75" customHeight="1">
      <c r="A177" s="39"/>
      <c r="B177" s="40"/>
      <c r="C177" s="229" t="s">
        <v>344</v>
      </c>
      <c r="D177" s="229" t="s">
        <v>238</v>
      </c>
      <c r="E177" s="230" t="s">
        <v>625</v>
      </c>
      <c r="F177" s="231" t="s">
        <v>626</v>
      </c>
      <c r="G177" s="232" t="s">
        <v>182</v>
      </c>
      <c r="H177" s="233">
        <v>46.765999999999998</v>
      </c>
      <c r="I177" s="234"/>
      <c r="J177" s="235">
        <f>ROUND(I177*H177,2)</f>
        <v>0</v>
      </c>
      <c r="K177" s="231" t="s">
        <v>241</v>
      </c>
      <c r="L177" s="45"/>
      <c r="M177" s="236" t="s">
        <v>39</v>
      </c>
      <c r="N177" s="237" t="s">
        <v>53</v>
      </c>
      <c r="O177" s="86"/>
      <c r="P177" s="238">
        <f>O177*H177</f>
        <v>0</v>
      </c>
      <c r="Q177" s="238">
        <v>0</v>
      </c>
      <c r="R177" s="238">
        <f>Q177*H177</f>
        <v>0</v>
      </c>
      <c r="S177" s="238">
        <v>0</v>
      </c>
      <c r="T177" s="239">
        <f>S177*H177</f>
        <v>0</v>
      </c>
      <c r="U177" s="39"/>
      <c r="V177" s="39"/>
      <c r="W177" s="39"/>
      <c r="X177" s="39"/>
      <c r="Y177" s="39"/>
      <c r="Z177" s="39"/>
      <c r="AA177" s="39"/>
      <c r="AB177" s="39"/>
      <c r="AC177" s="39"/>
      <c r="AD177" s="39"/>
      <c r="AE177" s="39"/>
      <c r="AR177" s="240" t="s">
        <v>389</v>
      </c>
      <c r="AT177" s="240" t="s">
        <v>238</v>
      </c>
      <c r="AU177" s="240" t="s">
        <v>87</v>
      </c>
      <c r="AY177" s="17" t="s">
        <v>235</v>
      </c>
      <c r="BE177" s="241">
        <f>IF(N177="základní",J177,0)</f>
        <v>0</v>
      </c>
      <c r="BF177" s="241">
        <f>IF(N177="snížená",J177,0)</f>
        <v>0</v>
      </c>
      <c r="BG177" s="241">
        <f>IF(N177="zákl. přenesená",J177,0)</f>
        <v>0</v>
      </c>
      <c r="BH177" s="241">
        <f>IF(N177="sníž. přenesená",J177,0)</f>
        <v>0</v>
      </c>
      <c r="BI177" s="241">
        <f>IF(N177="nulová",J177,0)</f>
        <v>0</v>
      </c>
      <c r="BJ177" s="17" t="s">
        <v>242</v>
      </c>
      <c r="BK177" s="241">
        <f>ROUND(I177*H177,2)</f>
        <v>0</v>
      </c>
      <c r="BL177" s="17" t="s">
        <v>389</v>
      </c>
      <c r="BM177" s="240" t="s">
        <v>1319</v>
      </c>
    </row>
    <row r="178" s="2" customFormat="1">
      <c r="A178" s="39"/>
      <c r="B178" s="40"/>
      <c r="C178" s="41"/>
      <c r="D178" s="242" t="s">
        <v>244</v>
      </c>
      <c r="E178" s="41"/>
      <c r="F178" s="243" t="s">
        <v>628</v>
      </c>
      <c r="G178" s="41"/>
      <c r="H178" s="41"/>
      <c r="I178" s="149"/>
      <c r="J178" s="41"/>
      <c r="K178" s="41"/>
      <c r="L178" s="45"/>
      <c r="M178" s="244"/>
      <c r="N178" s="245"/>
      <c r="O178" s="86"/>
      <c r="P178" s="86"/>
      <c r="Q178" s="86"/>
      <c r="R178" s="86"/>
      <c r="S178" s="86"/>
      <c r="T178" s="87"/>
      <c r="U178" s="39"/>
      <c r="V178" s="39"/>
      <c r="W178" s="39"/>
      <c r="X178" s="39"/>
      <c r="Y178" s="39"/>
      <c r="Z178" s="39"/>
      <c r="AA178" s="39"/>
      <c r="AB178" s="39"/>
      <c r="AC178" s="39"/>
      <c r="AD178" s="39"/>
      <c r="AE178" s="39"/>
      <c r="AT178" s="17" t="s">
        <v>244</v>
      </c>
      <c r="AU178" s="17" t="s">
        <v>87</v>
      </c>
    </row>
    <row r="179" s="2" customFormat="1">
      <c r="A179" s="39"/>
      <c r="B179" s="40"/>
      <c r="C179" s="41"/>
      <c r="D179" s="242" t="s">
        <v>246</v>
      </c>
      <c r="E179" s="41"/>
      <c r="F179" s="246" t="s">
        <v>539</v>
      </c>
      <c r="G179" s="41"/>
      <c r="H179" s="41"/>
      <c r="I179" s="149"/>
      <c r="J179" s="41"/>
      <c r="K179" s="41"/>
      <c r="L179" s="45"/>
      <c r="M179" s="244"/>
      <c r="N179" s="245"/>
      <c r="O179" s="86"/>
      <c r="P179" s="86"/>
      <c r="Q179" s="86"/>
      <c r="R179" s="86"/>
      <c r="S179" s="86"/>
      <c r="T179" s="87"/>
      <c r="U179" s="39"/>
      <c r="V179" s="39"/>
      <c r="W179" s="39"/>
      <c r="X179" s="39"/>
      <c r="Y179" s="39"/>
      <c r="Z179" s="39"/>
      <c r="AA179" s="39"/>
      <c r="AB179" s="39"/>
      <c r="AC179" s="39"/>
      <c r="AD179" s="39"/>
      <c r="AE179" s="39"/>
      <c r="AT179" s="17" t="s">
        <v>246</v>
      </c>
      <c r="AU179" s="17" t="s">
        <v>87</v>
      </c>
    </row>
    <row r="180" s="13" customFormat="1">
      <c r="A180" s="13"/>
      <c r="B180" s="247"/>
      <c r="C180" s="248"/>
      <c r="D180" s="242" t="s">
        <v>248</v>
      </c>
      <c r="E180" s="249" t="s">
        <v>39</v>
      </c>
      <c r="F180" s="250" t="s">
        <v>1320</v>
      </c>
      <c r="G180" s="248"/>
      <c r="H180" s="251">
        <v>16.847999999999999</v>
      </c>
      <c r="I180" s="252"/>
      <c r="J180" s="248"/>
      <c r="K180" s="248"/>
      <c r="L180" s="253"/>
      <c r="M180" s="254"/>
      <c r="N180" s="255"/>
      <c r="O180" s="255"/>
      <c r="P180" s="255"/>
      <c r="Q180" s="255"/>
      <c r="R180" s="255"/>
      <c r="S180" s="255"/>
      <c r="T180" s="256"/>
      <c r="U180" s="13"/>
      <c r="V180" s="13"/>
      <c r="W180" s="13"/>
      <c r="X180" s="13"/>
      <c r="Y180" s="13"/>
      <c r="Z180" s="13"/>
      <c r="AA180" s="13"/>
      <c r="AB180" s="13"/>
      <c r="AC180" s="13"/>
      <c r="AD180" s="13"/>
      <c r="AE180" s="13"/>
      <c r="AT180" s="257" t="s">
        <v>248</v>
      </c>
      <c r="AU180" s="257" t="s">
        <v>87</v>
      </c>
      <c r="AV180" s="13" t="s">
        <v>89</v>
      </c>
      <c r="AW180" s="13" t="s">
        <v>41</v>
      </c>
      <c r="AX180" s="13" t="s">
        <v>80</v>
      </c>
      <c r="AY180" s="257" t="s">
        <v>235</v>
      </c>
    </row>
    <row r="181" s="13" customFormat="1">
      <c r="A181" s="13"/>
      <c r="B181" s="247"/>
      <c r="C181" s="248"/>
      <c r="D181" s="242" t="s">
        <v>248</v>
      </c>
      <c r="E181" s="249" t="s">
        <v>39</v>
      </c>
      <c r="F181" s="250" t="s">
        <v>1321</v>
      </c>
      <c r="G181" s="248"/>
      <c r="H181" s="251">
        <v>29.917999999999999</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248</v>
      </c>
      <c r="AU181" s="257" t="s">
        <v>87</v>
      </c>
      <c r="AV181" s="13" t="s">
        <v>89</v>
      </c>
      <c r="AW181" s="13" t="s">
        <v>41</v>
      </c>
      <c r="AX181" s="13" t="s">
        <v>80</v>
      </c>
      <c r="AY181" s="257" t="s">
        <v>235</v>
      </c>
    </row>
    <row r="182" s="14" customFormat="1">
      <c r="A182" s="14"/>
      <c r="B182" s="258"/>
      <c r="C182" s="259"/>
      <c r="D182" s="242" t="s">
        <v>248</v>
      </c>
      <c r="E182" s="260" t="s">
        <v>39</v>
      </c>
      <c r="F182" s="261" t="s">
        <v>250</v>
      </c>
      <c r="G182" s="259"/>
      <c r="H182" s="262">
        <v>46.765999999999998</v>
      </c>
      <c r="I182" s="263"/>
      <c r="J182" s="259"/>
      <c r="K182" s="259"/>
      <c r="L182" s="264"/>
      <c r="M182" s="265"/>
      <c r="N182" s="266"/>
      <c r="O182" s="266"/>
      <c r="P182" s="266"/>
      <c r="Q182" s="266"/>
      <c r="R182" s="266"/>
      <c r="S182" s="266"/>
      <c r="T182" s="267"/>
      <c r="U182" s="14"/>
      <c r="V182" s="14"/>
      <c r="W182" s="14"/>
      <c r="X182" s="14"/>
      <c r="Y182" s="14"/>
      <c r="Z182" s="14"/>
      <c r="AA182" s="14"/>
      <c r="AB182" s="14"/>
      <c r="AC182" s="14"/>
      <c r="AD182" s="14"/>
      <c r="AE182" s="14"/>
      <c r="AT182" s="268" t="s">
        <v>248</v>
      </c>
      <c r="AU182" s="268" t="s">
        <v>87</v>
      </c>
      <c r="AV182" s="14" t="s">
        <v>242</v>
      </c>
      <c r="AW182" s="14" t="s">
        <v>41</v>
      </c>
      <c r="AX182" s="14" t="s">
        <v>87</v>
      </c>
      <c r="AY182" s="268" t="s">
        <v>235</v>
      </c>
    </row>
    <row r="183" s="2" customFormat="1" ht="21.75" customHeight="1">
      <c r="A183" s="39"/>
      <c r="B183" s="40"/>
      <c r="C183" s="229" t="s">
        <v>351</v>
      </c>
      <c r="D183" s="229" t="s">
        <v>238</v>
      </c>
      <c r="E183" s="230" t="s">
        <v>1322</v>
      </c>
      <c r="F183" s="231" t="s">
        <v>1323</v>
      </c>
      <c r="G183" s="232" t="s">
        <v>182</v>
      </c>
      <c r="H183" s="233">
        <v>16.847999999999999</v>
      </c>
      <c r="I183" s="234"/>
      <c r="J183" s="235">
        <f>ROUND(I183*H183,2)</f>
        <v>0</v>
      </c>
      <c r="K183" s="231" t="s">
        <v>241</v>
      </c>
      <c r="L183" s="45"/>
      <c r="M183" s="236" t="s">
        <v>39</v>
      </c>
      <c r="N183" s="237" t="s">
        <v>53</v>
      </c>
      <c r="O183" s="86"/>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389</v>
      </c>
      <c r="AT183" s="240" t="s">
        <v>238</v>
      </c>
      <c r="AU183" s="240" t="s">
        <v>87</v>
      </c>
      <c r="AY183" s="17" t="s">
        <v>235</v>
      </c>
      <c r="BE183" s="241">
        <f>IF(N183="základní",J183,0)</f>
        <v>0</v>
      </c>
      <c r="BF183" s="241">
        <f>IF(N183="snížená",J183,0)</f>
        <v>0</v>
      </c>
      <c r="BG183" s="241">
        <f>IF(N183="zákl. přenesená",J183,0)</f>
        <v>0</v>
      </c>
      <c r="BH183" s="241">
        <f>IF(N183="sníž. přenesená",J183,0)</f>
        <v>0</v>
      </c>
      <c r="BI183" s="241">
        <f>IF(N183="nulová",J183,0)</f>
        <v>0</v>
      </c>
      <c r="BJ183" s="17" t="s">
        <v>242</v>
      </c>
      <c r="BK183" s="241">
        <f>ROUND(I183*H183,2)</f>
        <v>0</v>
      </c>
      <c r="BL183" s="17" t="s">
        <v>389</v>
      </c>
      <c r="BM183" s="240" t="s">
        <v>1324</v>
      </c>
    </row>
    <row r="184" s="2" customFormat="1">
      <c r="A184" s="39"/>
      <c r="B184" s="40"/>
      <c r="C184" s="41"/>
      <c r="D184" s="242" t="s">
        <v>244</v>
      </c>
      <c r="E184" s="41"/>
      <c r="F184" s="243" t="s">
        <v>1325</v>
      </c>
      <c r="G184" s="41"/>
      <c r="H184" s="41"/>
      <c r="I184" s="149"/>
      <c r="J184" s="41"/>
      <c r="K184" s="41"/>
      <c r="L184" s="45"/>
      <c r="M184" s="244"/>
      <c r="N184" s="245"/>
      <c r="O184" s="86"/>
      <c r="P184" s="86"/>
      <c r="Q184" s="86"/>
      <c r="R184" s="86"/>
      <c r="S184" s="86"/>
      <c r="T184" s="87"/>
      <c r="U184" s="39"/>
      <c r="V184" s="39"/>
      <c r="W184" s="39"/>
      <c r="X184" s="39"/>
      <c r="Y184" s="39"/>
      <c r="Z184" s="39"/>
      <c r="AA184" s="39"/>
      <c r="AB184" s="39"/>
      <c r="AC184" s="39"/>
      <c r="AD184" s="39"/>
      <c r="AE184" s="39"/>
      <c r="AT184" s="17" t="s">
        <v>244</v>
      </c>
      <c r="AU184" s="17" t="s">
        <v>87</v>
      </c>
    </row>
    <row r="185" s="2" customFormat="1">
      <c r="A185" s="39"/>
      <c r="B185" s="40"/>
      <c r="C185" s="41"/>
      <c r="D185" s="242" t="s">
        <v>246</v>
      </c>
      <c r="E185" s="41"/>
      <c r="F185" s="246" t="s">
        <v>634</v>
      </c>
      <c r="G185" s="41"/>
      <c r="H185" s="41"/>
      <c r="I185" s="149"/>
      <c r="J185" s="41"/>
      <c r="K185" s="41"/>
      <c r="L185" s="45"/>
      <c r="M185" s="244"/>
      <c r="N185" s="245"/>
      <c r="O185" s="86"/>
      <c r="P185" s="86"/>
      <c r="Q185" s="86"/>
      <c r="R185" s="86"/>
      <c r="S185" s="86"/>
      <c r="T185" s="87"/>
      <c r="U185" s="39"/>
      <c r="V185" s="39"/>
      <c r="W185" s="39"/>
      <c r="X185" s="39"/>
      <c r="Y185" s="39"/>
      <c r="Z185" s="39"/>
      <c r="AA185" s="39"/>
      <c r="AB185" s="39"/>
      <c r="AC185" s="39"/>
      <c r="AD185" s="39"/>
      <c r="AE185" s="39"/>
      <c r="AT185" s="17" t="s">
        <v>246</v>
      </c>
      <c r="AU185" s="17" t="s">
        <v>87</v>
      </c>
    </row>
    <row r="186" s="13" customFormat="1">
      <c r="A186" s="13"/>
      <c r="B186" s="247"/>
      <c r="C186" s="248"/>
      <c r="D186" s="242" t="s">
        <v>248</v>
      </c>
      <c r="E186" s="249" t="s">
        <v>39</v>
      </c>
      <c r="F186" s="250" t="s">
        <v>1326</v>
      </c>
      <c r="G186" s="248"/>
      <c r="H186" s="251">
        <v>16.847999999999999</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248</v>
      </c>
      <c r="AU186" s="257" t="s">
        <v>87</v>
      </c>
      <c r="AV186" s="13" t="s">
        <v>89</v>
      </c>
      <c r="AW186" s="13" t="s">
        <v>41</v>
      </c>
      <c r="AX186" s="13" t="s">
        <v>80</v>
      </c>
      <c r="AY186" s="257" t="s">
        <v>235</v>
      </c>
    </row>
    <row r="187" s="14" customFormat="1">
      <c r="A187" s="14"/>
      <c r="B187" s="258"/>
      <c r="C187" s="259"/>
      <c r="D187" s="242" t="s">
        <v>248</v>
      </c>
      <c r="E187" s="260" t="s">
        <v>1209</v>
      </c>
      <c r="F187" s="261" t="s">
        <v>250</v>
      </c>
      <c r="G187" s="259"/>
      <c r="H187" s="262">
        <v>16.847999999999999</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248</v>
      </c>
      <c r="AU187" s="268" t="s">
        <v>87</v>
      </c>
      <c r="AV187" s="14" t="s">
        <v>242</v>
      </c>
      <c r="AW187" s="14" t="s">
        <v>41</v>
      </c>
      <c r="AX187" s="14" t="s">
        <v>87</v>
      </c>
      <c r="AY187" s="268" t="s">
        <v>235</v>
      </c>
    </row>
    <row r="188" s="12" customFormat="1" ht="25.92" customHeight="1">
      <c r="A188" s="12"/>
      <c r="B188" s="213"/>
      <c r="C188" s="214"/>
      <c r="D188" s="215" t="s">
        <v>79</v>
      </c>
      <c r="E188" s="216" t="s">
        <v>169</v>
      </c>
      <c r="F188" s="216" t="s">
        <v>166</v>
      </c>
      <c r="G188" s="214"/>
      <c r="H188" s="214"/>
      <c r="I188" s="217"/>
      <c r="J188" s="218">
        <f>BK188</f>
        <v>0</v>
      </c>
      <c r="K188" s="214"/>
      <c r="L188" s="219"/>
      <c r="M188" s="220"/>
      <c r="N188" s="221"/>
      <c r="O188" s="221"/>
      <c r="P188" s="222">
        <f>SUM(P189:P203)</f>
        <v>0</v>
      </c>
      <c r="Q188" s="221"/>
      <c r="R188" s="222">
        <f>SUM(R189:R203)</f>
        <v>0</v>
      </c>
      <c r="S188" s="221"/>
      <c r="T188" s="223">
        <f>SUM(T189:T203)</f>
        <v>0</v>
      </c>
      <c r="U188" s="12"/>
      <c r="V188" s="12"/>
      <c r="W188" s="12"/>
      <c r="X188" s="12"/>
      <c r="Y188" s="12"/>
      <c r="Z188" s="12"/>
      <c r="AA188" s="12"/>
      <c r="AB188" s="12"/>
      <c r="AC188" s="12"/>
      <c r="AD188" s="12"/>
      <c r="AE188" s="12"/>
      <c r="AR188" s="224" t="s">
        <v>236</v>
      </c>
      <c r="AT188" s="225" t="s">
        <v>79</v>
      </c>
      <c r="AU188" s="225" t="s">
        <v>80</v>
      </c>
      <c r="AY188" s="224" t="s">
        <v>235</v>
      </c>
      <c r="BK188" s="226">
        <f>SUM(BK189:BK203)</f>
        <v>0</v>
      </c>
    </row>
    <row r="189" s="2" customFormat="1" ht="21.75" customHeight="1">
      <c r="A189" s="39"/>
      <c r="B189" s="40"/>
      <c r="C189" s="229" t="s">
        <v>358</v>
      </c>
      <c r="D189" s="229" t="s">
        <v>238</v>
      </c>
      <c r="E189" s="230" t="s">
        <v>1327</v>
      </c>
      <c r="F189" s="231" t="s">
        <v>1328</v>
      </c>
      <c r="G189" s="232" t="s">
        <v>1329</v>
      </c>
      <c r="H189" s="292"/>
      <c r="I189" s="234"/>
      <c r="J189" s="235">
        <f>ROUND(I189*H189,2)</f>
        <v>0</v>
      </c>
      <c r="K189" s="231" t="s">
        <v>241</v>
      </c>
      <c r="L189" s="45"/>
      <c r="M189" s="236" t="s">
        <v>39</v>
      </c>
      <c r="N189" s="237" t="s">
        <v>53</v>
      </c>
      <c r="O189" s="86"/>
      <c r="P189" s="238">
        <f>O189*H189</f>
        <v>0</v>
      </c>
      <c r="Q189" s="238">
        <v>0</v>
      </c>
      <c r="R189" s="238">
        <f>Q189*H189</f>
        <v>0</v>
      </c>
      <c r="S189" s="238">
        <v>0</v>
      </c>
      <c r="T189" s="239">
        <f>S189*H189</f>
        <v>0</v>
      </c>
      <c r="U189" s="39"/>
      <c r="V189" s="39"/>
      <c r="W189" s="39"/>
      <c r="X189" s="39"/>
      <c r="Y189" s="39"/>
      <c r="Z189" s="39"/>
      <c r="AA189" s="39"/>
      <c r="AB189" s="39"/>
      <c r="AC189" s="39"/>
      <c r="AD189" s="39"/>
      <c r="AE189" s="39"/>
      <c r="AR189" s="240" t="s">
        <v>242</v>
      </c>
      <c r="AT189" s="240" t="s">
        <v>238</v>
      </c>
      <c r="AU189" s="240" t="s">
        <v>87</v>
      </c>
      <c r="AY189" s="17" t="s">
        <v>235</v>
      </c>
      <c r="BE189" s="241">
        <f>IF(N189="základní",J189,0)</f>
        <v>0</v>
      </c>
      <c r="BF189" s="241">
        <f>IF(N189="snížená",J189,0)</f>
        <v>0</v>
      </c>
      <c r="BG189" s="241">
        <f>IF(N189="zákl. přenesená",J189,0)</f>
        <v>0</v>
      </c>
      <c r="BH189" s="241">
        <f>IF(N189="sníž. přenesená",J189,0)</f>
        <v>0</v>
      </c>
      <c r="BI189" s="241">
        <f>IF(N189="nulová",J189,0)</f>
        <v>0</v>
      </c>
      <c r="BJ189" s="17" t="s">
        <v>242</v>
      </c>
      <c r="BK189" s="241">
        <f>ROUND(I189*H189,2)</f>
        <v>0</v>
      </c>
      <c r="BL189" s="17" t="s">
        <v>242</v>
      </c>
      <c r="BM189" s="240" t="s">
        <v>1330</v>
      </c>
    </row>
    <row r="190" s="2" customFormat="1">
      <c r="A190" s="39"/>
      <c r="B190" s="40"/>
      <c r="C190" s="41"/>
      <c r="D190" s="242" t="s">
        <v>244</v>
      </c>
      <c r="E190" s="41"/>
      <c r="F190" s="243" t="s">
        <v>1328</v>
      </c>
      <c r="G190" s="41"/>
      <c r="H190" s="41"/>
      <c r="I190" s="149"/>
      <c r="J190" s="41"/>
      <c r="K190" s="41"/>
      <c r="L190" s="45"/>
      <c r="M190" s="244"/>
      <c r="N190" s="245"/>
      <c r="O190" s="86"/>
      <c r="P190" s="86"/>
      <c r="Q190" s="86"/>
      <c r="R190" s="86"/>
      <c r="S190" s="86"/>
      <c r="T190" s="87"/>
      <c r="U190" s="39"/>
      <c r="V190" s="39"/>
      <c r="W190" s="39"/>
      <c r="X190" s="39"/>
      <c r="Y190" s="39"/>
      <c r="Z190" s="39"/>
      <c r="AA190" s="39"/>
      <c r="AB190" s="39"/>
      <c r="AC190" s="39"/>
      <c r="AD190" s="39"/>
      <c r="AE190" s="39"/>
      <c r="AT190" s="17" t="s">
        <v>244</v>
      </c>
      <c r="AU190" s="17" t="s">
        <v>87</v>
      </c>
    </row>
    <row r="191" s="13" customFormat="1">
      <c r="A191" s="13"/>
      <c r="B191" s="247"/>
      <c r="C191" s="248"/>
      <c r="D191" s="242" t="s">
        <v>248</v>
      </c>
      <c r="E191" s="249" t="s">
        <v>39</v>
      </c>
      <c r="F191" s="250" t="s">
        <v>1331</v>
      </c>
      <c r="G191" s="248"/>
      <c r="H191" s="251">
        <v>1</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248</v>
      </c>
      <c r="AU191" s="257" t="s">
        <v>87</v>
      </c>
      <c r="AV191" s="13" t="s">
        <v>89</v>
      </c>
      <c r="AW191" s="13" t="s">
        <v>41</v>
      </c>
      <c r="AX191" s="13" t="s">
        <v>87</v>
      </c>
      <c r="AY191" s="257" t="s">
        <v>235</v>
      </c>
    </row>
    <row r="192" s="2" customFormat="1" ht="21.75" customHeight="1">
      <c r="A192" s="39"/>
      <c r="B192" s="40"/>
      <c r="C192" s="229" t="s">
        <v>364</v>
      </c>
      <c r="D192" s="229" t="s">
        <v>238</v>
      </c>
      <c r="E192" s="230" t="s">
        <v>1076</v>
      </c>
      <c r="F192" s="231" t="s">
        <v>1077</v>
      </c>
      <c r="G192" s="232" t="s">
        <v>182</v>
      </c>
      <c r="H192" s="233">
        <v>46.765999999999998</v>
      </c>
      <c r="I192" s="234"/>
      <c r="J192" s="235">
        <f>ROUND(I192*H192,2)</f>
        <v>0</v>
      </c>
      <c r="K192" s="231" t="s">
        <v>241</v>
      </c>
      <c r="L192" s="45"/>
      <c r="M192" s="236" t="s">
        <v>39</v>
      </c>
      <c r="N192" s="237" t="s">
        <v>53</v>
      </c>
      <c r="O192" s="86"/>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242</v>
      </c>
      <c r="AT192" s="240" t="s">
        <v>238</v>
      </c>
      <c r="AU192" s="240" t="s">
        <v>87</v>
      </c>
      <c r="AY192" s="17" t="s">
        <v>235</v>
      </c>
      <c r="BE192" s="241">
        <f>IF(N192="základní",J192,0)</f>
        <v>0</v>
      </c>
      <c r="BF192" s="241">
        <f>IF(N192="snížená",J192,0)</f>
        <v>0</v>
      </c>
      <c r="BG192" s="241">
        <f>IF(N192="zákl. přenesená",J192,0)</f>
        <v>0</v>
      </c>
      <c r="BH192" s="241">
        <f>IF(N192="sníž. přenesená",J192,0)</f>
        <v>0</v>
      </c>
      <c r="BI192" s="241">
        <f>IF(N192="nulová",J192,0)</f>
        <v>0</v>
      </c>
      <c r="BJ192" s="17" t="s">
        <v>242</v>
      </c>
      <c r="BK192" s="241">
        <f>ROUND(I192*H192,2)</f>
        <v>0</v>
      </c>
      <c r="BL192" s="17" t="s">
        <v>242</v>
      </c>
      <c r="BM192" s="240" t="s">
        <v>1332</v>
      </c>
    </row>
    <row r="193" s="2" customFormat="1">
      <c r="A193" s="39"/>
      <c r="B193" s="40"/>
      <c r="C193" s="41"/>
      <c r="D193" s="242" t="s">
        <v>244</v>
      </c>
      <c r="E193" s="41"/>
      <c r="F193" s="243" t="s">
        <v>1079</v>
      </c>
      <c r="G193" s="41"/>
      <c r="H193" s="41"/>
      <c r="I193" s="149"/>
      <c r="J193" s="41"/>
      <c r="K193" s="41"/>
      <c r="L193" s="45"/>
      <c r="M193" s="244"/>
      <c r="N193" s="245"/>
      <c r="O193" s="86"/>
      <c r="P193" s="86"/>
      <c r="Q193" s="86"/>
      <c r="R193" s="86"/>
      <c r="S193" s="86"/>
      <c r="T193" s="87"/>
      <c r="U193" s="39"/>
      <c r="V193" s="39"/>
      <c r="W193" s="39"/>
      <c r="X193" s="39"/>
      <c r="Y193" s="39"/>
      <c r="Z193" s="39"/>
      <c r="AA193" s="39"/>
      <c r="AB193" s="39"/>
      <c r="AC193" s="39"/>
      <c r="AD193" s="39"/>
      <c r="AE193" s="39"/>
      <c r="AT193" s="17" t="s">
        <v>244</v>
      </c>
      <c r="AU193" s="17" t="s">
        <v>87</v>
      </c>
    </row>
    <row r="194" s="2" customFormat="1">
      <c r="A194" s="39"/>
      <c r="B194" s="40"/>
      <c r="C194" s="41"/>
      <c r="D194" s="242" t="s">
        <v>246</v>
      </c>
      <c r="E194" s="41"/>
      <c r="F194" s="246" t="s">
        <v>412</v>
      </c>
      <c r="G194" s="41"/>
      <c r="H194" s="41"/>
      <c r="I194" s="149"/>
      <c r="J194" s="41"/>
      <c r="K194" s="41"/>
      <c r="L194" s="45"/>
      <c r="M194" s="244"/>
      <c r="N194" s="245"/>
      <c r="O194" s="86"/>
      <c r="P194" s="86"/>
      <c r="Q194" s="86"/>
      <c r="R194" s="86"/>
      <c r="S194" s="86"/>
      <c r="T194" s="87"/>
      <c r="U194" s="39"/>
      <c r="V194" s="39"/>
      <c r="W194" s="39"/>
      <c r="X194" s="39"/>
      <c r="Y194" s="39"/>
      <c r="Z194" s="39"/>
      <c r="AA194" s="39"/>
      <c r="AB194" s="39"/>
      <c r="AC194" s="39"/>
      <c r="AD194" s="39"/>
      <c r="AE194" s="39"/>
      <c r="AT194" s="17" t="s">
        <v>246</v>
      </c>
      <c r="AU194" s="17" t="s">
        <v>87</v>
      </c>
    </row>
    <row r="195" s="2" customFormat="1">
      <c r="A195" s="39"/>
      <c r="B195" s="40"/>
      <c r="C195" s="41"/>
      <c r="D195" s="242" t="s">
        <v>294</v>
      </c>
      <c r="E195" s="41"/>
      <c r="F195" s="246" t="s">
        <v>1333</v>
      </c>
      <c r="G195" s="41"/>
      <c r="H195" s="41"/>
      <c r="I195" s="149"/>
      <c r="J195" s="41"/>
      <c r="K195" s="41"/>
      <c r="L195" s="45"/>
      <c r="M195" s="244"/>
      <c r="N195" s="245"/>
      <c r="O195" s="86"/>
      <c r="P195" s="86"/>
      <c r="Q195" s="86"/>
      <c r="R195" s="86"/>
      <c r="S195" s="86"/>
      <c r="T195" s="87"/>
      <c r="U195" s="39"/>
      <c r="V195" s="39"/>
      <c r="W195" s="39"/>
      <c r="X195" s="39"/>
      <c r="Y195" s="39"/>
      <c r="Z195" s="39"/>
      <c r="AA195" s="39"/>
      <c r="AB195" s="39"/>
      <c r="AC195" s="39"/>
      <c r="AD195" s="39"/>
      <c r="AE195" s="39"/>
      <c r="AT195" s="17" t="s">
        <v>294</v>
      </c>
      <c r="AU195" s="17" t="s">
        <v>87</v>
      </c>
    </row>
    <row r="196" s="13" customFormat="1">
      <c r="A196" s="13"/>
      <c r="B196" s="247"/>
      <c r="C196" s="248"/>
      <c r="D196" s="242" t="s">
        <v>248</v>
      </c>
      <c r="E196" s="249" t="s">
        <v>39</v>
      </c>
      <c r="F196" s="250" t="s">
        <v>1320</v>
      </c>
      <c r="G196" s="248"/>
      <c r="H196" s="251">
        <v>16.847999999999999</v>
      </c>
      <c r="I196" s="252"/>
      <c r="J196" s="248"/>
      <c r="K196" s="248"/>
      <c r="L196" s="253"/>
      <c r="M196" s="254"/>
      <c r="N196" s="255"/>
      <c r="O196" s="255"/>
      <c r="P196" s="255"/>
      <c r="Q196" s="255"/>
      <c r="R196" s="255"/>
      <c r="S196" s="255"/>
      <c r="T196" s="256"/>
      <c r="U196" s="13"/>
      <c r="V196" s="13"/>
      <c r="W196" s="13"/>
      <c r="X196" s="13"/>
      <c r="Y196" s="13"/>
      <c r="Z196" s="13"/>
      <c r="AA196" s="13"/>
      <c r="AB196" s="13"/>
      <c r="AC196" s="13"/>
      <c r="AD196" s="13"/>
      <c r="AE196" s="13"/>
      <c r="AT196" s="257" t="s">
        <v>248</v>
      </c>
      <c r="AU196" s="257" t="s">
        <v>87</v>
      </c>
      <c r="AV196" s="13" t="s">
        <v>89</v>
      </c>
      <c r="AW196" s="13" t="s">
        <v>41</v>
      </c>
      <c r="AX196" s="13" t="s">
        <v>80</v>
      </c>
      <c r="AY196" s="257" t="s">
        <v>235</v>
      </c>
    </row>
    <row r="197" s="13" customFormat="1">
      <c r="A197" s="13"/>
      <c r="B197" s="247"/>
      <c r="C197" s="248"/>
      <c r="D197" s="242" t="s">
        <v>248</v>
      </c>
      <c r="E197" s="249" t="s">
        <v>39</v>
      </c>
      <c r="F197" s="250" t="s">
        <v>1321</v>
      </c>
      <c r="G197" s="248"/>
      <c r="H197" s="251">
        <v>29.917999999999999</v>
      </c>
      <c r="I197" s="252"/>
      <c r="J197" s="248"/>
      <c r="K197" s="248"/>
      <c r="L197" s="253"/>
      <c r="M197" s="254"/>
      <c r="N197" s="255"/>
      <c r="O197" s="255"/>
      <c r="P197" s="255"/>
      <c r="Q197" s="255"/>
      <c r="R197" s="255"/>
      <c r="S197" s="255"/>
      <c r="T197" s="256"/>
      <c r="U197" s="13"/>
      <c r="V197" s="13"/>
      <c r="W197" s="13"/>
      <c r="X197" s="13"/>
      <c r="Y197" s="13"/>
      <c r="Z197" s="13"/>
      <c r="AA197" s="13"/>
      <c r="AB197" s="13"/>
      <c r="AC197" s="13"/>
      <c r="AD197" s="13"/>
      <c r="AE197" s="13"/>
      <c r="AT197" s="257" t="s">
        <v>248</v>
      </c>
      <c r="AU197" s="257" t="s">
        <v>87</v>
      </c>
      <c r="AV197" s="13" t="s">
        <v>89</v>
      </c>
      <c r="AW197" s="13" t="s">
        <v>41</v>
      </c>
      <c r="AX197" s="13" t="s">
        <v>80</v>
      </c>
      <c r="AY197" s="257" t="s">
        <v>235</v>
      </c>
    </row>
    <row r="198" s="14" customFormat="1">
      <c r="A198" s="14"/>
      <c r="B198" s="258"/>
      <c r="C198" s="259"/>
      <c r="D198" s="242" t="s">
        <v>248</v>
      </c>
      <c r="E198" s="260" t="s">
        <v>1223</v>
      </c>
      <c r="F198" s="261" t="s">
        <v>250</v>
      </c>
      <c r="G198" s="259"/>
      <c r="H198" s="262">
        <v>46.765999999999998</v>
      </c>
      <c r="I198" s="263"/>
      <c r="J198" s="259"/>
      <c r="K198" s="259"/>
      <c r="L198" s="264"/>
      <c r="M198" s="265"/>
      <c r="N198" s="266"/>
      <c r="O198" s="266"/>
      <c r="P198" s="266"/>
      <c r="Q198" s="266"/>
      <c r="R198" s="266"/>
      <c r="S198" s="266"/>
      <c r="T198" s="267"/>
      <c r="U198" s="14"/>
      <c r="V198" s="14"/>
      <c r="W198" s="14"/>
      <c r="X198" s="14"/>
      <c r="Y198" s="14"/>
      <c r="Z198" s="14"/>
      <c r="AA198" s="14"/>
      <c r="AB198" s="14"/>
      <c r="AC198" s="14"/>
      <c r="AD198" s="14"/>
      <c r="AE198" s="14"/>
      <c r="AT198" s="268" t="s">
        <v>248</v>
      </c>
      <c r="AU198" s="268" t="s">
        <v>87</v>
      </c>
      <c r="AV198" s="14" t="s">
        <v>242</v>
      </c>
      <c r="AW198" s="14" t="s">
        <v>41</v>
      </c>
      <c r="AX198" s="14" t="s">
        <v>87</v>
      </c>
      <c r="AY198" s="268" t="s">
        <v>235</v>
      </c>
    </row>
    <row r="199" s="2" customFormat="1" ht="21.75" customHeight="1">
      <c r="A199" s="39"/>
      <c r="B199" s="40"/>
      <c r="C199" s="229" t="s">
        <v>7</v>
      </c>
      <c r="D199" s="229" t="s">
        <v>238</v>
      </c>
      <c r="E199" s="230" t="s">
        <v>630</v>
      </c>
      <c r="F199" s="231" t="s">
        <v>631</v>
      </c>
      <c r="G199" s="232" t="s">
        <v>182</v>
      </c>
      <c r="H199" s="233">
        <v>29.917999999999999</v>
      </c>
      <c r="I199" s="234"/>
      <c r="J199" s="235">
        <f>ROUND(I199*H199,2)</f>
        <v>0</v>
      </c>
      <c r="K199" s="231" t="s">
        <v>241</v>
      </c>
      <c r="L199" s="45"/>
      <c r="M199" s="236" t="s">
        <v>39</v>
      </c>
      <c r="N199" s="237" t="s">
        <v>53</v>
      </c>
      <c r="O199" s="86"/>
      <c r="P199" s="238">
        <f>O199*H199</f>
        <v>0</v>
      </c>
      <c r="Q199" s="238">
        <v>0</v>
      </c>
      <c r="R199" s="238">
        <f>Q199*H199</f>
        <v>0</v>
      </c>
      <c r="S199" s="238">
        <v>0</v>
      </c>
      <c r="T199" s="239">
        <f>S199*H199</f>
        <v>0</v>
      </c>
      <c r="U199" s="39"/>
      <c r="V199" s="39"/>
      <c r="W199" s="39"/>
      <c r="X199" s="39"/>
      <c r="Y199" s="39"/>
      <c r="Z199" s="39"/>
      <c r="AA199" s="39"/>
      <c r="AB199" s="39"/>
      <c r="AC199" s="39"/>
      <c r="AD199" s="39"/>
      <c r="AE199" s="39"/>
      <c r="AR199" s="240" t="s">
        <v>242</v>
      </c>
      <c r="AT199" s="240" t="s">
        <v>238</v>
      </c>
      <c r="AU199" s="240" t="s">
        <v>87</v>
      </c>
      <c r="AY199" s="17" t="s">
        <v>235</v>
      </c>
      <c r="BE199" s="241">
        <f>IF(N199="základní",J199,0)</f>
        <v>0</v>
      </c>
      <c r="BF199" s="241">
        <f>IF(N199="snížená",J199,0)</f>
        <v>0</v>
      </c>
      <c r="BG199" s="241">
        <f>IF(N199="zákl. přenesená",J199,0)</f>
        <v>0</v>
      </c>
      <c r="BH199" s="241">
        <f>IF(N199="sníž. přenesená",J199,0)</f>
        <v>0</v>
      </c>
      <c r="BI199" s="241">
        <f>IF(N199="nulová",J199,0)</f>
        <v>0</v>
      </c>
      <c r="BJ199" s="17" t="s">
        <v>242</v>
      </c>
      <c r="BK199" s="241">
        <f>ROUND(I199*H199,2)</f>
        <v>0</v>
      </c>
      <c r="BL199" s="17" t="s">
        <v>242</v>
      </c>
      <c r="BM199" s="240" t="s">
        <v>1334</v>
      </c>
    </row>
    <row r="200" s="2" customFormat="1">
      <c r="A200" s="39"/>
      <c r="B200" s="40"/>
      <c r="C200" s="41"/>
      <c r="D200" s="242" t="s">
        <v>244</v>
      </c>
      <c r="E200" s="41"/>
      <c r="F200" s="243" t="s">
        <v>633</v>
      </c>
      <c r="G200" s="41"/>
      <c r="H200" s="41"/>
      <c r="I200" s="149"/>
      <c r="J200" s="41"/>
      <c r="K200" s="41"/>
      <c r="L200" s="45"/>
      <c r="M200" s="244"/>
      <c r="N200" s="245"/>
      <c r="O200" s="86"/>
      <c r="P200" s="86"/>
      <c r="Q200" s="86"/>
      <c r="R200" s="86"/>
      <c r="S200" s="86"/>
      <c r="T200" s="87"/>
      <c r="U200" s="39"/>
      <c r="V200" s="39"/>
      <c r="W200" s="39"/>
      <c r="X200" s="39"/>
      <c r="Y200" s="39"/>
      <c r="Z200" s="39"/>
      <c r="AA200" s="39"/>
      <c r="AB200" s="39"/>
      <c r="AC200" s="39"/>
      <c r="AD200" s="39"/>
      <c r="AE200" s="39"/>
      <c r="AT200" s="17" t="s">
        <v>244</v>
      </c>
      <c r="AU200" s="17" t="s">
        <v>87</v>
      </c>
    </row>
    <row r="201" s="2" customFormat="1">
      <c r="A201" s="39"/>
      <c r="B201" s="40"/>
      <c r="C201" s="41"/>
      <c r="D201" s="242" t="s">
        <v>246</v>
      </c>
      <c r="E201" s="41"/>
      <c r="F201" s="246" t="s">
        <v>634</v>
      </c>
      <c r="G201" s="41"/>
      <c r="H201" s="41"/>
      <c r="I201" s="149"/>
      <c r="J201" s="41"/>
      <c r="K201" s="41"/>
      <c r="L201" s="45"/>
      <c r="M201" s="244"/>
      <c r="N201" s="245"/>
      <c r="O201" s="86"/>
      <c r="P201" s="86"/>
      <c r="Q201" s="86"/>
      <c r="R201" s="86"/>
      <c r="S201" s="86"/>
      <c r="T201" s="87"/>
      <c r="U201" s="39"/>
      <c r="V201" s="39"/>
      <c r="W201" s="39"/>
      <c r="X201" s="39"/>
      <c r="Y201" s="39"/>
      <c r="Z201" s="39"/>
      <c r="AA201" s="39"/>
      <c r="AB201" s="39"/>
      <c r="AC201" s="39"/>
      <c r="AD201" s="39"/>
      <c r="AE201" s="39"/>
      <c r="AT201" s="17" t="s">
        <v>246</v>
      </c>
      <c r="AU201" s="17" t="s">
        <v>87</v>
      </c>
    </row>
    <row r="202" s="13" customFormat="1">
      <c r="A202" s="13"/>
      <c r="B202" s="247"/>
      <c r="C202" s="248"/>
      <c r="D202" s="242" t="s">
        <v>248</v>
      </c>
      <c r="E202" s="249" t="s">
        <v>39</v>
      </c>
      <c r="F202" s="250" t="s">
        <v>1335</v>
      </c>
      <c r="G202" s="248"/>
      <c r="H202" s="251">
        <v>29.917999999999999</v>
      </c>
      <c r="I202" s="252"/>
      <c r="J202" s="248"/>
      <c r="K202" s="248"/>
      <c r="L202" s="253"/>
      <c r="M202" s="254"/>
      <c r="N202" s="255"/>
      <c r="O202" s="255"/>
      <c r="P202" s="255"/>
      <c r="Q202" s="255"/>
      <c r="R202" s="255"/>
      <c r="S202" s="255"/>
      <c r="T202" s="256"/>
      <c r="U202" s="13"/>
      <c r="V202" s="13"/>
      <c r="W202" s="13"/>
      <c r="X202" s="13"/>
      <c r="Y202" s="13"/>
      <c r="Z202" s="13"/>
      <c r="AA202" s="13"/>
      <c r="AB202" s="13"/>
      <c r="AC202" s="13"/>
      <c r="AD202" s="13"/>
      <c r="AE202" s="13"/>
      <c r="AT202" s="257" t="s">
        <v>248</v>
      </c>
      <c r="AU202" s="257" t="s">
        <v>87</v>
      </c>
      <c r="AV202" s="13" t="s">
        <v>89</v>
      </c>
      <c r="AW202" s="13" t="s">
        <v>41</v>
      </c>
      <c r="AX202" s="13" t="s">
        <v>80</v>
      </c>
      <c r="AY202" s="257" t="s">
        <v>235</v>
      </c>
    </row>
    <row r="203" s="14" customFormat="1">
      <c r="A203" s="14"/>
      <c r="B203" s="258"/>
      <c r="C203" s="259"/>
      <c r="D203" s="242" t="s">
        <v>248</v>
      </c>
      <c r="E203" s="260" t="s">
        <v>39</v>
      </c>
      <c r="F203" s="261" t="s">
        <v>250</v>
      </c>
      <c r="G203" s="259"/>
      <c r="H203" s="262">
        <v>29.917999999999999</v>
      </c>
      <c r="I203" s="263"/>
      <c r="J203" s="259"/>
      <c r="K203" s="259"/>
      <c r="L203" s="264"/>
      <c r="M203" s="279"/>
      <c r="N203" s="280"/>
      <c r="O203" s="280"/>
      <c r="P203" s="280"/>
      <c r="Q203" s="280"/>
      <c r="R203" s="280"/>
      <c r="S203" s="280"/>
      <c r="T203" s="281"/>
      <c r="U203" s="14"/>
      <c r="V203" s="14"/>
      <c r="W203" s="14"/>
      <c r="X203" s="14"/>
      <c r="Y203" s="14"/>
      <c r="Z203" s="14"/>
      <c r="AA203" s="14"/>
      <c r="AB203" s="14"/>
      <c r="AC203" s="14"/>
      <c r="AD203" s="14"/>
      <c r="AE203" s="14"/>
      <c r="AT203" s="268" t="s">
        <v>248</v>
      </c>
      <c r="AU203" s="268" t="s">
        <v>87</v>
      </c>
      <c r="AV203" s="14" t="s">
        <v>242</v>
      </c>
      <c r="AW203" s="14" t="s">
        <v>41</v>
      </c>
      <c r="AX203" s="14" t="s">
        <v>87</v>
      </c>
      <c r="AY203" s="268" t="s">
        <v>235</v>
      </c>
    </row>
    <row r="204" s="2" customFormat="1" ht="6.96" customHeight="1">
      <c r="A204" s="39"/>
      <c r="B204" s="61"/>
      <c r="C204" s="62"/>
      <c r="D204" s="62"/>
      <c r="E204" s="62"/>
      <c r="F204" s="62"/>
      <c r="G204" s="62"/>
      <c r="H204" s="62"/>
      <c r="I204" s="178"/>
      <c r="J204" s="62"/>
      <c r="K204" s="62"/>
      <c r="L204" s="45"/>
      <c r="M204" s="39"/>
      <c r="O204" s="39"/>
      <c r="P204" s="39"/>
      <c r="Q204" s="39"/>
      <c r="R204" s="39"/>
      <c r="S204" s="39"/>
      <c r="T204" s="39"/>
      <c r="U204" s="39"/>
      <c r="V204" s="39"/>
      <c r="W204" s="39"/>
      <c r="X204" s="39"/>
      <c r="Y204" s="39"/>
      <c r="Z204" s="39"/>
      <c r="AA204" s="39"/>
      <c r="AB204" s="39"/>
      <c r="AC204" s="39"/>
      <c r="AD204" s="39"/>
      <c r="AE204" s="39"/>
    </row>
  </sheetData>
  <sheetProtection sheet="1" autoFilter="0" formatColumns="0" formatRows="0" objects="1" scenarios="1" spinCount="100000" saltValue="TyBgM32owy1C/SGk6LnMdXLWqbGaygwC6goVzH40/zSBUN1/DYxuSbX0tiLHraS6aLHvuemWPEdErObuj+N9mA==" hashValue="ZeRpiWap89vsyq1nHhNuIThAVTrIXEMP4G6pjsvHgef0Tzng5/tyPOLx2287v8AwIvnJI8mKmSOxh3p/62RPPw==" algorithmName="SHA-512" password="CC35"/>
  <autoFilter ref="C88:K20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137</v>
      </c>
      <c r="AZ2" s="141" t="s">
        <v>1336</v>
      </c>
      <c r="BA2" s="141" t="s">
        <v>1208</v>
      </c>
      <c r="BB2" s="141" t="s">
        <v>578</v>
      </c>
      <c r="BC2" s="141" t="s">
        <v>1337</v>
      </c>
      <c r="BD2" s="141" t="s">
        <v>89</v>
      </c>
    </row>
    <row r="3" hidden="1" s="1" customFormat="1" ht="6.96" customHeight="1">
      <c r="B3" s="142"/>
      <c r="C3" s="143"/>
      <c r="D3" s="143"/>
      <c r="E3" s="143"/>
      <c r="F3" s="143"/>
      <c r="G3" s="143"/>
      <c r="H3" s="143"/>
      <c r="I3" s="144"/>
      <c r="J3" s="143"/>
      <c r="K3" s="143"/>
      <c r="L3" s="20"/>
      <c r="AT3" s="17" t="s">
        <v>89</v>
      </c>
      <c r="AZ3" s="141" t="s">
        <v>1338</v>
      </c>
      <c r="BA3" s="141" t="s">
        <v>1210</v>
      </c>
      <c r="BB3" s="141" t="s">
        <v>182</v>
      </c>
      <c r="BC3" s="141" t="s">
        <v>1339</v>
      </c>
      <c r="BD3" s="141" t="s">
        <v>89</v>
      </c>
    </row>
    <row r="4" hidden="1" s="1" customFormat="1" ht="24.96" customHeight="1">
      <c r="B4" s="20"/>
      <c r="D4" s="145" t="s">
        <v>188</v>
      </c>
      <c r="I4" s="140"/>
      <c r="L4" s="20"/>
      <c r="M4" s="146" t="s">
        <v>10</v>
      </c>
      <c r="AT4" s="17" t="s">
        <v>41</v>
      </c>
      <c r="AZ4" s="141" t="s">
        <v>1340</v>
      </c>
      <c r="BA4" s="141" t="s">
        <v>1213</v>
      </c>
      <c r="BB4" s="141" t="s">
        <v>191</v>
      </c>
      <c r="BC4" s="141" t="s">
        <v>1341</v>
      </c>
      <c r="BD4" s="141" t="s">
        <v>89</v>
      </c>
    </row>
    <row r="5" hidden="1" s="1" customFormat="1" ht="6.96" customHeight="1">
      <c r="B5" s="20"/>
      <c r="I5" s="140"/>
      <c r="L5" s="20"/>
      <c r="AZ5" s="141" t="s">
        <v>1342</v>
      </c>
      <c r="BA5" s="141" t="s">
        <v>1215</v>
      </c>
      <c r="BB5" s="141" t="s">
        <v>186</v>
      </c>
      <c r="BC5" s="141" t="s">
        <v>1343</v>
      </c>
      <c r="BD5" s="141" t="s">
        <v>89</v>
      </c>
    </row>
    <row r="6" hidden="1" s="1" customFormat="1" ht="12" customHeight="1">
      <c r="B6" s="20"/>
      <c r="D6" s="147" t="s">
        <v>16</v>
      </c>
      <c r="I6" s="140"/>
      <c r="L6" s="20"/>
      <c r="AZ6" s="141" t="s">
        <v>1344</v>
      </c>
      <c r="BA6" s="141" t="s">
        <v>1218</v>
      </c>
      <c r="BB6" s="141" t="s">
        <v>197</v>
      </c>
      <c r="BC6" s="141" t="s">
        <v>1345</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1346</v>
      </c>
      <c r="BA7" s="141" t="s">
        <v>1221</v>
      </c>
      <c r="BB7" s="141" t="s">
        <v>578</v>
      </c>
      <c r="BC7" s="141" t="s">
        <v>1347</v>
      </c>
      <c r="BD7" s="141" t="s">
        <v>89</v>
      </c>
    </row>
    <row r="8" hidden="1" s="1" customFormat="1" ht="12" customHeight="1">
      <c r="B8" s="20"/>
      <c r="D8" s="147" t="s">
        <v>202</v>
      </c>
      <c r="I8" s="140"/>
      <c r="L8" s="20"/>
      <c r="AZ8" s="141" t="s">
        <v>1348</v>
      </c>
      <c r="BA8" s="141" t="s">
        <v>1227</v>
      </c>
      <c r="BB8" s="141" t="s">
        <v>197</v>
      </c>
      <c r="BC8" s="141" t="s">
        <v>313</v>
      </c>
      <c r="BD8" s="141" t="s">
        <v>89</v>
      </c>
    </row>
    <row r="9" hidden="1" s="2" customFormat="1" ht="16.5" customHeight="1">
      <c r="A9" s="39"/>
      <c r="B9" s="45"/>
      <c r="C9" s="39"/>
      <c r="D9" s="39"/>
      <c r="E9" s="148" t="s">
        <v>978</v>
      </c>
      <c r="F9" s="39"/>
      <c r="G9" s="39"/>
      <c r="H9" s="39"/>
      <c r="I9" s="149"/>
      <c r="J9" s="39"/>
      <c r="K9" s="39"/>
      <c r="L9" s="150"/>
      <c r="S9" s="39"/>
      <c r="T9" s="39"/>
      <c r="U9" s="39"/>
      <c r="V9" s="39"/>
      <c r="W9" s="39"/>
      <c r="X9" s="39"/>
      <c r="Y9" s="39"/>
      <c r="Z9" s="39"/>
      <c r="AA9" s="39"/>
      <c r="AB9" s="39"/>
      <c r="AC9" s="39"/>
      <c r="AD9" s="39"/>
      <c r="AE9" s="39"/>
      <c r="AZ9" s="141" t="s">
        <v>1349</v>
      </c>
      <c r="BA9" s="141" t="s">
        <v>1229</v>
      </c>
      <c r="BB9" s="141" t="s">
        <v>197</v>
      </c>
      <c r="BC9" s="141" t="s">
        <v>1350</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c r="AZ10" s="141" t="s">
        <v>1351</v>
      </c>
      <c r="BA10" s="141" t="s">
        <v>1232</v>
      </c>
      <c r="BB10" s="141" t="s">
        <v>253</v>
      </c>
      <c r="BC10" s="141" t="s">
        <v>1352</v>
      </c>
      <c r="BD10" s="141" t="s">
        <v>89</v>
      </c>
    </row>
    <row r="11" hidden="1" s="2" customFormat="1" ht="16.5" customHeight="1">
      <c r="A11" s="39"/>
      <c r="B11" s="45"/>
      <c r="C11" s="39"/>
      <c r="D11" s="39"/>
      <c r="E11" s="151" t="s">
        <v>1353</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ROUND((SUM(BE89:BE203)),  2)</f>
        <v>0</v>
      </c>
      <c r="G35" s="39"/>
      <c r="H35" s="39"/>
      <c r="I35" s="167">
        <v>0.20999999999999999</v>
      </c>
      <c r="J35" s="166">
        <f>ROUND(((SUM(BE89:BE203))*I35),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ROUND((SUM(BF89:BF203)),  2)</f>
        <v>0</v>
      </c>
      <c r="G36" s="39"/>
      <c r="H36" s="39"/>
      <c r="I36" s="167">
        <v>0.14999999999999999</v>
      </c>
      <c r="J36" s="166">
        <f>ROUND(((SUM(BF89:BF203))*I36),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ROUND((SUM(BG89:BG203)),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ROUND((SUM(BH89:BH203)),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ROUND((SUM(BI89:BI203)),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978</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Č35 - Oprava přejezdu P1923 v km 9,656 Postoloprty - Louny</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J176</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J188</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978</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Č35 - Oprava přejezdu P1923 v km 9,656 Postoloprty - Louny</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P90+P176+P188</f>
        <v>0</v>
      </c>
      <c r="Q89" s="98"/>
      <c r="R89" s="210">
        <f>R90+R176+R188</f>
        <v>185.61279999999999</v>
      </c>
      <c r="S89" s="98"/>
      <c r="T89" s="211">
        <f>T90+T176+T188</f>
        <v>0</v>
      </c>
      <c r="U89" s="39"/>
      <c r="V89" s="39"/>
      <c r="W89" s="39"/>
      <c r="X89" s="39"/>
      <c r="Y89" s="39"/>
      <c r="Z89" s="39"/>
      <c r="AA89" s="39"/>
      <c r="AB89" s="39"/>
      <c r="AC89" s="39"/>
      <c r="AD89" s="39"/>
      <c r="AE89" s="39"/>
      <c r="AT89" s="17" t="s">
        <v>79</v>
      </c>
      <c r="AU89" s="17" t="s">
        <v>215</v>
      </c>
      <c r="BK89" s="212">
        <f>BK90+BK176+BK188</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185.61279999999999</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SUM(P92:P175)</f>
        <v>0</v>
      </c>
      <c r="Q91" s="221"/>
      <c r="R91" s="222">
        <f>SUM(R92:R175)</f>
        <v>185.61279999999999</v>
      </c>
      <c r="S91" s="221"/>
      <c r="T91" s="223">
        <f>SUM(T92:T175)</f>
        <v>0</v>
      </c>
      <c r="U91" s="12"/>
      <c r="V91" s="12"/>
      <c r="W91" s="12"/>
      <c r="X91" s="12"/>
      <c r="Y91" s="12"/>
      <c r="Z91" s="12"/>
      <c r="AA91" s="12"/>
      <c r="AB91" s="12"/>
      <c r="AC91" s="12"/>
      <c r="AD91" s="12"/>
      <c r="AE91" s="12"/>
      <c r="AR91" s="224" t="s">
        <v>87</v>
      </c>
      <c r="AT91" s="225" t="s">
        <v>79</v>
      </c>
      <c r="AU91" s="225" t="s">
        <v>87</v>
      </c>
      <c r="AY91" s="224" t="s">
        <v>235</v>
      </c>
      <c r="BK91" s="226">
        <f>SUM(BK92:BK175)</f>
        <v>0</v>
      </c>
    </row>
    <row r="92" s="2" customFormat="1" ht="21.75" customHeight="1">
      <c r="A92" s="39"/>
      <c r="B92" s="40"/>
      <c r="C92" s="229" t="s">
        <v>87</v>
      </c>
      <c r="D92" s="229" t="s">
        <v>238</v>
      </c>
      <c r="E92" s="230" t="s">
        <v>1234</v>
      </c>
      <c r="F92" s="231" t="s">
        <v>1235</v>
      </c>
      <c r="G92" s="232" t="s">
        <v>253</v>
      </c>
      <c r="H92" s="233">
        <v>81.206000000000003</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1236</v>
      </c>
    </row>
    <row r="93" s="2" customFormat="1">
      <c r="A93" s="39"/>
      <c r="B93" s="40"/>
      <c r="C93" s="41"/>
      <c r="D93" s="242" t="s">
        <v>244</v>
      </c>
      <c r="E93" s="41"/>
      <c r="F93" s="243" t="s">
        <v>1237</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1238</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1351</v>
      </c>
      <c r="F95" s="250" t="s">
        <v>1354</v>
      </c>
      <c r="G95" s="248"/>
      <c r="H95" s="251">
        <v>81.206000000000003</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v>
      </c>
      <c r="AX95" s="13" t="s">
        <v>87</v>
      </c>
      <c r="AY95" s="257" t="s">
        <v>235</v>
      </c>
    </row>
    <row r="96" s="2" customFormat="1" ht="21.75" customHeight="1">
      <c r="A96" s="39"/>
      <c r="B96" s="40"/>
      <c r="C96" s="229" t="s">
        <v>89</v>
      </c>
      <c r="D96" s="229" t="s">
        <v>238</v>
      </c>
      <c r="E96" s="230" t="s">
        <v>1240</v>
      </c>
      <c r="F96" s="231" t="s">
        <v>1241</v>
      </c>
      <c r="G96" s="232" t="s">
        <v>253</v>
      </c>
      <c r="H96" s="233">
        <v>81.206000000000003</v>
      </c>
      <c r="I96" s="234"/>
      <c r="J96" s="235">
        <f>ROUND(I96*H96,2)</f>
        <v>0</v>
      </c>
      <c r="K96" s="231" t="s">
        <v>241</v>
      </c>
      <c r="L96" s="45"/>
      <c r="M96" s="236" t="s">
        <v>39</v>
      </c>
      <c r="N96" s="237" t="s">
        <v>53</v>
      </c>
      <c r="O96" s="86"/>
      <c r="P96" s="238">
        <f>O96*H96</f>
        <v>0</v>
      </c>
      <c r="Q96" s="238">
        <v>0</v>
      </c>
      <c r="R96" s="238">
        <f>Q96*H96</f>
        <v>0</v>
      </c>
      <c r="S96" s="238">
        <v>0</v>
      </c>
      <c r="T96" s="239">
        <f>S96*H96</f>
        <v>0</v>
      </c>
      <c r="U96" s="39"/>
      <c r="V96" s="39"/>
      <c r="W96" s="39"/>
      <c r="X96" s="39"/>
      <c r="Y96" s="39"/>
      <c r="Z96" s="39"/>
      <c r="AA96" s="39"/>
      <c r="AB96" s="39"/>
      <c r="AC96" s="39"/>
      <c r="AD96" s="39"/>
      <c r="AE96" s="39"/>
      <c r="AR96" s="240" t="s">
        <v>242</v>
      </c>
      <c r="AT96" s="240" t="s">
        <v>238</v>
      </c>
      <c r="AU96" s="240" t="s">
        <v>89</v>
      </c>
      <c r="AY96" s="17" t="s">
        <v>235</v>
      </c>
      <c r="BE96" s="241">
        <f>IF(N96="základní",J96,0)</f>
        <v>0</v>
      </c>
      <c r="BF96" s="241">
        <f>IF(N96="snížená",J96,0)</f>
        <v>0</v>
      </c>
      <c r="BG96" s="241">
        <f>IF(N96="zákl. přenesená",J96,0)</f>
        <v>0</v>
      </c>
      <c r="BH96" s="241">
        <f>IF(N96="sníž. přenesená",J96,0)</f>
        <v>0</v>
      </c>
      <c r="BI96" s="241">
        <f>IF(N96="nulová",J96,0)</f>
        <v>0</v>
      </c>
      <c r="BJ96" s="17" t="s">
        <v>242</v>
      </c>
      <c r="BK96" s="241">
        <f>ROUND(I96*H96,2)</f>
        <v>0</v>
      </c>
      <c r="BL96" s="17" t="s">
        <v>242</v>
      </c>
      <c r="BM96" s="240" t="s">
        <v>1242</v>
      </c>
    </row>
    <row r="97" s="2" customFormat="1">
      <c r="A97" s="39"/>
      <c r="B97" s="40"/>
      <c r="C97" s="41"/>
      <c r="D97" s="242" t="s">
        <v>244</v>
      </c>
      <c r="E97" s="41"/>
      <c r="F97" s="243" t="s">
        <v>1243</v>
      </c>
      <c r="G97" s="41"/>
      <c r="H97" s="41"/>
      <c r="I97" s="149"/>
      <c r="J97" s="41"/>
      <c r="K97" s="41"/>
      <c r="L97" s="45"/>
      <c r="M97" s="244"/>
      <c r="N97" s="245"/>
      <c r="O97" s="86"/>
      <c r="P97" s="86"/>
      <c r="Q97" s="86"/>
      <c r="R97" s="86"/>
      <c r="S97" s="86"/>
      <c r="T97" s="87"/>
      <c r="U97" s="39"/>
      <c r="V97" s="39"/>
      <c r="W97" s="39"/>
      <c r="X97" s="39"/>
      <c r="Y97" s="39"/>
      <c r="Z97" s="39"/>
      <c r="AA97" s="39"/>
      <c r="AB97" s="39"/>
      <c r="AC97" s="39"/>
      <c r="AD97" s="39"/>
      <c r="AE97" s="39"/>
      <c r="AT97" s="17" t="s">
        <v>244</v>
      </c>
      <c r="AU97" s="17" t="s">
        <v>89</v>
      </c>
    </row>
    <row r="98" s="2" customFormat="1">
      <c r="A98" s="39"/>
      <c r="B98" s="40"/>
      <c r="C98" s="41"/>
      <c r="D98" s="242" t="s">
        <v>246</v>
      </c>
      <c r="E98" s="41"/>
      <c r="F98" s="246" t="s">
        <v>1244</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246</v>
      </c>
      <c r="AU98" s="17" t="s">
        <v>89</v>
      </c>
    </row>
    <row r="99" s="13" customFormat="1">
      <c r="A99" s="13"/>
      <c r="B99" s="247"/>
      <c r="C99" s="248"/>
      <c r="D99" s="242" t="s">
        <v>248</v>
      </c>
      <c r="E99" s="249" t="s">
        <v>39</v>
      </c>
      <c r="F99" s="250" t="s">
        <v>1351</v>
      </c>
      <c r="G99" s="248"/>
      <c r="H99" s="251">
        <v>81.206000000000003</v>
      </c>
      <c r="I99" s="252"/>
      <c r="J99" s="248"/>
      <c r="K99" s="248"/>
      <c r="L99" s="253"/>
      <c r="M99" s="254"/>
      <c r="N99" s="255"/>
      <c r="O99" s="255"/>
      <c r="P99" s="255"/>
      <c r="Q99" s="255"/>
      <c r="R99" s="255"/>
      <c r="S99" s="255"/>
      <c r="T99" s="256"/>
      <c r="U99" s="13"/>
      <c r="V99" s="13"/>
      <c r="W99" s="13"/>
      <c r="X99" s="13"/>
      <c r="Y99" s="13"/>
      <c r="Z99" s="13"/>
      <c r="AA99" s="13"/>
      <c r="AB99" s="13"/>
      <c r="AC99" s="13"/>
      <c r="AD99" s="13"/>
      <c r="AE99" s="13"/>
      <c r="AT99" s="257" t="s">
        <v>248</v>
      </c>
      <c r="AU99" s="257" t="s">
        <v>89</v>
      </c>
      <c r="AV99" s="13" t="s">
        <v>89</v>
      </c>
      <c r="AW99" s="13" t="s">
        <v>41</v>
      </c>
      <c r="AX99" s="13" t="s">
        <v>80</v>
      </c>
      <c r="AY99" s="257" t="s">
        <v>235</v>
      </c>
    </row>
    <row r="100" s="14" customFormat="1">
      <c r="A100" s="14"/>
      <c r="B100" s="258"/>
      <c r="C100" s="259"/>
      <c r="D100" s="242" t="s">
        <v>248</v>
      </c>
      <c r="E100" s="260" t="s">
        <v>39</v>
      </c>
      <c r="F100" s="261" t="s">
        <v>250</v>
      </c>
      <c r="G100" s="259"/>
      <c r="H100" s="262">
        <v>81.206000000000003</v>
      </c>
      <c r="I100" s="263"/>
      <c r="J100" s="259"/>
      <c r="K100" s="259"/>
      <c r="L100" s="264"/>
      <c r="M100" s="265"/>
      <c r="N100" s="266"/>
      <c r="O100" s="266"/>
      <c r="P100" s="266"/>
      <c r="Q100" s="266"/>
      <c r="R100" s="266"/>
      <c r="S100" s="266"/>
      <c r="T100" s="267"/>
      <c r="U100" s="14"/>
      <c r="V100" s="14"/>
      <c r="W100" s="14"/>
      <c r="X100" s="14"/>
      <c r="Y100" s="14"/>
      <c r="Z100" s="14"/>
      <c r="AA100" s="14"/>
      <c r="AB100" s="14"/>
      <c r="AC100" s="14"/>
      <c r="AD100" s="14"/>
      <c r="AE100" s="14"/>
      <c r="AT100" s="268" t="s">
        <v>248</v>
      </c>
      <c r="AU100" s="268" t="s">
        <v>89</v>
      </c>
      <c r="AV100" s="14" t="s">
        <v>242</v>
      </c>
      <c r="AW100" s="14" t="s">
        <v>41</v>
      </c>
      <c r="AX100" s="14" t="s">
        <v>87</v>
      </c>
      <c r="AY100" s="268" t="s">
        <v>235</v>
      </c>
    </row>
    <row r="101" s="2" customFormat="1" ht="21.75" customHeight="1">
      <c r="A101" s="39"/>
      <c r="B101" s="40"/>
      <c r="C101" s="229" t="s">
        <v>258</v>
      </c>
      <c r="D101" s="229" t="s">
        <v>238</v>
      </c>
      <c r="E101" s="230" t="s">
        <v>1245</v>
      </c>
      <c r="F101" s="231" t="s">
        <v>1246</v>
      </c>
      <c r="G101" s="232" t="s">
        <v>186</v>
      </c>
      <c r="H101" s="233">
        <v>0.037999999999999999</v>
      </c>
      <c r="I101" s="234"/>
      <c r="J101" s="235">
        <f>ROUND(I101*H101,2)</f>
        <v>0</v>
      </c>
      <c r="K101" s="231" t="s">
        <v>241</v>
      </c>
      <c r="L101" s="45"/>
      <c r="M101" s="236" t="s">
        <v>39</v>
      </c>
      <c r="N101" s="237" t="s">
        <v>53</v>
      </c>
      <c r="O101" s="86"/>
      <c r="P101" s="238">
        <f>O101*H101</f>
        <v>0</v>
      </c>
      <c r="Q101" s="238">
        <v>0</v>
      </c>
      <c r="R101" s="238">
        <f>Q101*H101</f>
        <v>0</v>
      </c>
      <c r="S101" s="238">
        <v>0</v>
      </c>
      <c r="T101" s="239">
        <f>S101*H101</f>
        <v>0</v>
      </c>
      <c r="U101" s="39"/>
      <c r="V101" s="39"/>
      <c r="W101" s="39"/>
      <c r="X101" s="39"/>
      <c r="Y101" s="39"/>
      <c r="Z101" s="39"/>
      <c r="AA101" s="39"/>
      <c r="AB101" s="39"/>
      <c r="AC101" s="39"/>
      <c r="AD101" s="39"/>
      <c r="AE101" s="39"/>
      <c r="AR101" s="240" t="s">
        <v>242</v>
      </c>
      <c r="AT101" s="240" t="s">
        <v>238</v>
      </c>
      <c r="AU101" s="240" t="s">
        <v>89</v>
      </c>
      <c r="AY101" s="17" t="s">
        <v>235</v>
      </c>
      <c r="BE101" s="241">
        <f>IF(N101="základní",J101,0)</f>
        <v>0</v>
      </c>
      <c r="BF101" s="241">
        <f>IF(N101="snížená",J101,0)</f>
        <v>0</v>
      </c>
      <c r="BG101" s="241">
        <f>IF(N101="zákl. přenesená",J101,0)</f>
        <v>0</v>
      </c>
      <c r="BH101" s="241">
        <f>IF(N101="sníž. přenesená",J101,0)</f>
        <v>0</v>
      </c>
      <c r="BI101" s="241">
        <f>IF(N101="nulová",J101,0)</f>
        <v>0</v>
      </c>
      <c r="BJ101" s="17" t="s">
        <v>242</v>
      </c>
      <c r="BK101" s="241">
        <f>ROUND(I101*H101,2)</f>
        <v>0</v>
      </c>
      <c r="BL101" s="17" t="s">
        <v>242</v>
      </c>
      <c r="BM101" s="240" t="s">
        <v>1247</v>
      </c>
    </row>
    <row r="102" s="2" customFormat="1">
      <c r="A102" s="39"/>
      <c r="B102" s="40"/>
      <c r="C102" s="41"/>
      <c r="D102" s="242" t="s">
        <v>244</v>
      </c>
      <c r="E102" s="41"/>
      <c r="F102" s="243" t="s">
        <v>1248</v>
      </c>
      <c r="G102" s="41"/>
      <c r="H102" s="41"/>
      <c r="I102" s="149"/>
      <c r="J102" s="41"/>
      <c r="K102" s="41"/>
      <c r="L102" s="45"/>
      <c r="M102" s="244"/>
      <c r="N102" s="245"/>
      <c r="O102" s="86"/>
      <c r="P102" s="86"/>
      <c r="Q102" s="86"/>
      <c r="R102" s="86"/>
      <c r="S102" s="86"/>
      <c r="T102" s="87"/>
      <c r="U102" s="39"/>
      <c r="V102" s="39"/>
      <c r="W102" s="39"/>
      <c r="X102" s="39"/>
      <c r="Y102" s="39"/>
      <c r="Z102" s="39"/>
      <c r="AA102" s="39"/>
      <c r="AB102" s="39"/>
      <c r="AC102" s="39"/>
      <c r="AD102" s="39"/>
      <c r="AE102" s="39"/>
      <c r="AT102" s="17" t="s">
        <v>244</v>
      </c>
      <c r="AU102" s="17" t="s">
        <v>89</v>
      </c>
    </row>
    <row r="103" s="2" customFormat="1">
      <c r="A103" s="39"/>
      <c r="B103" s="40"/>
      <c r="C103" s="41"/>
      <c r="D103" s="242" t="s">
        <v>246</v>
      </c>
      <c r="E103" s="41"/>
      <c r="F103" s="246" t="s">
        <v>1249</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246</v>
      </c>
      <c r="AU103" s="17" t="s">
        <v>89</v>
      </c>
    </row>
    <row r="104" s="13" customFormat="1">
      <c r="A104" s="13"/>
      <c r="B104" s="247"/>
      <c r="C104" s="248"/>
      <c r="D104" s="242" t="s">
        <v>248</v>
      </c>
      <c r="E104" s="249" t="s">
        <v>39</v>
      </c>
      <c r="F104" s="250" t="s">
        <v>1355</v>
      </c>
      <c r="G104" s="248"/>
      <c r="H104" s="251">
        <v>0.037999999999999999</v>
      </c>
      <c r="I104" s="252"/>
      <c r="J104" s="248"/>
      <c r="K104" s="248"/>
      <c r="L104" s="253"/>
      <c r="M104" s="254"/>
      <c r="N104" s="255"/>
      <c r="O104" s="255"/>
      <c r="P104" s="255"/>
      <c r="Q104" s="255"/>
      <c r="R104" s="255"/>
      <c r="S104" s="255"/>
      <c r="T104" s="256"/>
      <c r="U104" s="13"/>
      <c r="V104" s="13"/>
      <c r="W104" s="13"/>
      <c r="X104" s="13"/>
      <c r="Y104" s="13"/>
      <c r="Z104" s="13"/>
      <c r="AA104" s="13"/>
      <c r="AB104" s="13"/>
      <c r="AC104" s="13"/>
      <c r="AD104" s="13"/>
      <c r="AE104" s="13"/>
      <c r="AT104" s="257" t="s">
        <v>248</v>
      </c>
      <c r="AU104" s="257" t="s">
        <v>89</v>
      </c>
      <c r="AV104" s="13" t="s">
        <v>89</v>
      </c>
      <c r="AW104" s="13" t="s">
        <v>41</v>
      </c>
      <c r="AX104" s="13" t="s">
        <v>80</v>
      </c>
      <c r="AY104" s="257" t="s">
        <v>235</v>
      </c>
    </row>
    <row r="105" s="15" customFormat="1">
      <c r="A105" s="15"/>
      <c r="B105" s="282"/>
      <c r="C105" s="283"/>
      <c r="D105" s="242" t="s">
        <v>248</v>
      </c>
      <c r="E105" s="284" t="s">
        <v>39</v>
      </c>
      <c r="F105" s="285" t="s">
        <v>1251</v>
      </c>
      <c r="G105" s="283"/>
      <c r="H105" s="284" t="s">
        <v>39</v>
      </c>
      <c r="I105" s="286"/>
      <c r="J105" s="283"/>
      <c r="K105" s="283"/>
      <c r="L105" s="287"/>
      <c r="M105" s="288"/>
      <c r="N105" s="289"/>
      <c r="O105" s="289"/>
      <c r="P105" s="289"/>
      <c r="Q105" s="289"/>
      <c r="R105" s="289"/>
      <c r="S105" s="289"/>
      <c r="T105" s="290"/>
      <c r="U105" s="15"/>
      <c r="V105" s="15"/>
      <c r="W105" s="15"/>
      <c r="X105" s="15"/>
      <c r="Y105" s="15"/>
      <c r="Z105" s="15"/>
      <c r="AA105" s="15"/>
      <c r="AB105" s="15"/>
      <c r="AC105" s="15"/>
      <c r="AD105" s="15"/>
      <c r="AE105" s="15"/>
      <c r="AT105" s="291" t="s">
        <v>248</v>
      </c>
      <c r="AU105" s="291" t="s">
        <v>89</v>
      </c>
      <c r="AV105" s="15" t="s">
        <v>87</v>
      </c>
      <c r="AW105" s="15" t="s">
        <v>41</v>
      </c>
      <c r="AX105" s="15" t="s">
        <v>80</v>
      </c>
      <c r="AY105" s="291" t="s">
        <v>235</v>
      </c>
    </row>
    <row r="106" s="14" customFormat="1">
      <c r="A106" s="14"/>
      <c r="B106" s="258"/>
      <c r="C106" s="259"/>
      <c r="D106" s="242" t="s">
        <v>248</v>
      </c>
      <c r="E106" s="260" t="s">
        <v>1344</v>
      </c>
      <c r="F106" s="261" t="s">
        <v>250</v>
      </c>
      <c r="G106" s="259"/>
      <c r="H106" s="262">
        <v>0.037999999999999999</v>
      </c>
      <c r="I106" s="263"/>
      <c r="J106" s="259"/>
      <c r="K106" s="259"/>
      <c r="L106" s="264"/>
      <c r="M106" s="265"/>
      <c r="N106" s="266"/>
      <c r="O106" s="266"/>
      <c r="P106" s="266"/>
      <c r="Q106" s="266"/>
      <c r="R106" s="266"/>
      <c r="S106" s="266"/>
      <c r="T106" s="267"/>
      <c r="U106" s="14"/>
      <c r="V106" s="14"/>
      <c r="W106" s="14"/>
      <c r="X106" s="14"/>
      <c r="Y106" s="14"/>
      <c r="Z106" s="14"/>
      <c r="AA106" s="14"/>
      <c r="AB106" s="14"/>
      <c r="AC106" s="14"/>
      <c r="AD106" s="14"/>
      <c r="AE106" s="14"/>
      <c r="AT106" s="268" t="s">
        <v>248</v>
      </c>
      <c r="AU106" s="268" t="s">
        <v>89</v>
      </c>
      <c r="AV106" s="14" t="s">
        <v>242</v>
      </c>
      <c r="AW106" s="14" t="s">
        <v>41</v>
      </c>
      <c r="AX106" s="14" t="s">
        <v>87</v>
      </c>
      <c r="AY106" s="268" t="s">
        <v>235</v>
      </c>
    </row>
    <row r="107" s="2" customFormat="1" ht="21.75" customHeight="1">
      <c r="A107" s="39"/>
      <c r="B107" s="40"/>
      <c r="C107" s="229" t="s">
        <v>242</v>
      </c>
      <c r="D107" s="229" t="s">
        <v>238</v>
      </c>
      <c r="E107" s="230" t="s">
        <v>1252</v>
      </c>
      <c r="F107" s="231" t="s">
        <v>1253</v>
      </c>
      <c r="G107" s="232" t="s">
        <v>186</v>
      </c>
      <c r="H107" s="233">
        <v>0.017999999999999999</v>
      </c>
      <c r="I107" s="234"/>
      <c r="J107" s="235">
        <f>ROUND(I107*H107,2)</f>
        <v>0</v>
      </c>
      <c r="K107" s="231" t="s">
        <v>241</v>
      </c>
      <c r="L107" s="45"/>
      <c r="M107" s="236" t="s">
        <v>39</v>
      </c>
      <c r="N107" s="237" t="s">
        <v>53</v>
      </c>
      <c r="O107" s="86"/>
      <c r="P107" s="238">
        <f>O107*H107</f>
        <v>0</v>
      </c>
      <c r="Q107" s="238">
        <v>0</v>
      </c>
      <c r="R107" s="238">
        <f>Q107*H107</f>
        <v>0</v>
      </c>
      <c r="S107" s="238">
        <v>0</v>
      </c>
      <c r="T107" s="239">
        <f>S107*H107</f>
        <v>0</v>
      </c>
      <c r="U107" s="39"/>
      <c r="V107" s="39"/>
      <c r="W107" s="39"/>
      <c r="X107" s="39"/>
      <c r="Y107" s="39"/>
      <c r="Z107" s="39"/>
      <c r="AA107" s="39"/>
      <c r="AB107" s="39"/>
      <c r="AC107" s="39"/>
      <c r="AD107" s="39"/>
      <c r="AE107" s="39"/>
      <c r="AR107" s="240" t="s">
        <v>242</v>
      </c>
      <c r="AT107" s="240" t="s">
        <v>238</v>
      </c>
      <c r="AU107" s="240" t="s">
        <v>89</v>
      </c>
      <c r="AY107" s="17" t="s">
        <v>235</v>
      </c>
      <c r="BE107" s="241">
        <f>IF(N107="základní",J107,0)</f>
        <v>0</v>
      </c>
      <c r="BF107" s="241">
        <f>IF(N107="snížená",J107,0)</f>
        <v>0</v>
      </c>
      <c r="BG107" s="241">
        <f>IF(N107="zákl. přenesená",J107,0)</f>
        <v>0</v>
      </c>
      <c r="BH107" s="241">
        <f>IF(N107="sníž. přenesená",J107,0)</f>
        <v>0</v>
      </c>
      <c r="BI107" s="241">
        <f>IF(N107="nulová",J107,0)</f>
        <v>0</v>
      </c>
      <c r="BJ107" s="17" t="s">
        <v>242</v>
      </c>
      <c r="BK107" s="241">
        <f>ROUND(I107*H107,2)</f>
        <v>0</v>
      </c>
      <c r="BL107" s="17" t="s">
        <v>242</v>
      </c>
      <c r="BM107" s="240" t="s">
        <v>1254</v>
      </c>
    </row>
    <row r="108" s="2" customFormat="1">
      <c r="A108" s="39"/>
      <c r="B108" s="40"/>
      <c r="C108" s="41"/>
      <c r="D108" s="242" t="s">
        <v>244</v>
      </c>
      <c r="E108" s="41"/>
      <c r="F108" s="243" t="s">
        <v>1255</v>
      </c>
      <c r="G108" s="41"/>
      <c r="H108" s="41"/>
      <c r="I108" s="149"/>
      <c r="J108" s="41"/>
      <c r="K108" s="41"/>
      <c r="L108" s="45"/>
      <c r="M108" s="244"/>
      <c r="N108" s="245"/>
      <c r="O108" s="86"/>
      <c r="P108" s="86"/>
      <c r="Q108" s="86"/>
      <c r="R108" s="86"/>
      <c r="S108" s="86"/>
      <c r="T108" s="87"/>
      <c r="U108" s="39"/>
      <c r="V108" s="39"/>
      <c r="W108" s="39"/>
      <c r="X108" s="39"/>
      <c r="Y108" s="39"/>
      <c r="Z108" s="39"/>
      <c r="AA108" s="39"/>
      <c r="AB108" s="39"/>
      <c r="AC108" s="39"/>
      <c r="AD108" s="39"/>
      <c r="AE108" s="39"/>
      <c r="AT108" s="17" t="s">
        <v>244</v>
      </c>
      <c r="AU108" s="17" t="s">
        <v>89</v>
      </c>
    </row>
    <row r="109" s="2" customFormat="1">
      <c r="A109" s="39"/>
      <c r="B109" s="40"/>
      <c r="C109" s="41"/>
      <c r="D109" s="242" t="s">
        <v>246</v>
      </c>
      <c r="E109" s="41"/>
      <c r="F109" s="246" t="s">
        <v>1256</v>
      </c>
      <c r="G109" s="41"/>
      <c r="H109" s="41"/>
      <c r="I109" s="149"/>
      <c r="J109" s="41"/>
      <c r="K109" s="41"/>
      <c r="L109" s="45"/>
      <c r="M109" s="244"/>
      <c r="N109" s="245"/>
      <c r="O109" s="86"/>
      <c r="P109" s="86"/>
      <c r="Q109" s="86"/>
      <c r="R109" s="86"/>
      <c r="S109" s="86"/>
      <c r="T109" s="87"/>
      <c r="U109" s="39"/>
      <c r="V109" s="39"/>
      <c r="W109" s="39"/>
      <c r="X109" s="39"/>
      <c r="Y109" s="39"/>
      <c r="Z109" s="39"/>
      <c r="AA109" s="39"/>
      <c r="AB109" s="39"/>
      <c r="AC109" s="39"/>
      <c r="AD109" s="39"/>
      <c r="AE109" s="39"/>
      <c r="AT109" s="17" t="s">
        <v>246</v>
      </c>
      <c r="AU109" s="17" t="s">
        <v>89</v>
      </c>
    </row>
    <row r="110" s="13" customFormat="1">
      <c r="A110" s="13"/>
      <c r="B110" s="247"/>
      <c r="C110" s="248"/>
      <c r="D110" s="242" t="s">
        <v>248</v>
      </c>
      <c r="E110" s="249" t="s">
        <v>39</v>
      </c>
      <c r="F110" s="250" t="s">
        <v>1356</v>
      </c>
      <c r="G110" s="248"/>
      <c r="H110" s="251">
        <v>0.017999999999999999</v>
      </c>
      <c r="I110" s="252"/>
      <c r="J110" s="248"/>
      <c r="K110" s="248"/>
      <c r="L110" s="253"/>
      <c r="M110" s="254"/>
      <c r="N110" s="255"/>
      <c r="O110" s="255"/>
      <c r="P110" s="255"/>
      <c r="Q110" s="255"/>
      <c r="R110" s="255"/>
      <c r="S110" s="255"/>
      <c r="T110" s="256"/>
      <c r="U110" s="13"/>
      <c r="V110" s="13"/>
      <c r="W110" s="13"/>
      <c r="X110" s="13"/>
      <c r="Y110" s="13"/>
      <c r="Z110" s="13"/>
      <c r="AA110" s="13"/>
      <c r="AB110" s="13"/>
      <c r="AC110" s="13"/>
      <c r="AD110" s="13"/>
      <c r="AE110" s="13"/>
      <c r="AT110" s="257" t="s">
        <v>248</v>
      </c>
      <c r="AU110" s="257" t="s">
        <v>89</v>
      </c>
      <c r="AV110" s="13" t="s">
        <v>89</v>
      </c>
      <c r="AW110" s="13" t="s">
        <v>41</v>
      </c>
      <c r="AX110" s="13" t="s">
        <v>80</v>
      </c>
      <c r="AY110" s="257" t="s">
        <v>235</v>
      </c>
    </row>
    <row r="111" s="15" customFormat="1">
      <c r="A111" s="15"/>
      <c r="B111" s="282"/>
      <c r="C111" s="283"/>
      <c r="D111" s="242" t="s">
        <v>248</v>
      </c>
      <c r="E111" s="284" t="s">
        <v>39</v>
      </c>
      <c r="F111" s="285" t="s">
        <v>1251</v>
      </c>
      <c r="G111" s="283"/>
      <c r="H111" s="284" t="s">
        <v>39</v>
      </c>
      <c r="I111" s="286"/>
      <c r="J111" s="283"/>
      <c r="K111" s="283"/>
      <c r="L111" s="287"/>
      <c r="M111" s="288"/>
      <c r="N111" s="289"/>
      <c r="O111" s="289"/>
      <c r="P111" s="289"/>
      <c r="Q111" s="289"/>
      <c r="R111" s="289"/>
      <c r="S111" s="289"/>
      <c r="T111" s="290"/>
      <c r="U111" s="15"/>
      <c r="V111" s="15"/>
      <c r="W111" s="15"/>
      <c r="X111" s="15"/>
      <c r="Y111" s="15"/>
      <c r="Z111" s="15"/>
      <c r="AA111" s="15"/>
      <c r="AB111" s="15"/>
      <c r="AC111" s="15"/>
      <c r="AD111" s="15"/>
      <c r="AE111" s="15"/>
      <c r="AT111" s="291" t="s">
        <v>248</v>
      </c>
      <c r="AU111" s="291" t="s">
        <v>89</v>
      </c>
      <c r="AV111" s="15" t="s">
        <v>87</v>
      </c>
      <c r="AW111" s="15" t="s">
        <v>41</v>
      </c>
      <c r="AX111" s="15" t="s">
        <v>80</v>
      </c>
      <c r="AY111" s="291" t="s">
        <v>235</v>
      </c>
    </row>
    <row r="112" s="14" customFormat="1">
      <c r="A112" s="14"/>
      <c r="B112" s="258"/>
      <c r="C112" s="259"/>
      <c r="D112" s="242" t="s">
        <v>248</v>
      </c>
      <c r="E112" s="260" t="s">
        <v>1357</v>
      </c>
      <c r="F112" s="261" t="s">
        <v>250</v>
      </c>
      <c r="G112" s="259"/>
      <c r="H112" s="262">
        <v>0.017999999999999999</v>
      </c>
      <c r="I112" s="263"/>
      <c r="J112" s="259"/>
      <c r="K112" s="259"/>
      <c r="L112" s="264"/>
      <c r="M112" s="265"/>
      <c r="N112" s="266"/>
      <c r="O112" s="266"/>
      <c r="P112" s="266"/>
      <c r="Q112" s="266"/>
      <c r="R112" s="266"/>
      <c r="S112" s="266"/>
      <c r="T112" s="267"/>
      <c r="U112" s="14"/>
      <c r="V112" s="14"/>
      <c r="W112" s="14"/>
      <c r="X112" s="14"/>
      <c r="Y112" s="14"/>
      <c r="Z112" s="14"/>
      <c r="AA112" s="14"/>
      <c r="AB112" s="14"/>
      <c r="AC112" s="14"/>
      <c r="AD112" s="14"/>
      <c r="AE112" s="14"/>
      <c r="AT112" s="268" t="s">
        <v>248</v>
      </c>
      <c r="AU112" s="268" t="s">
        <v>89</v>
      </c>
      <c r="AV112" s="14" t="s">
        <v>242</v>
      </c>
      <c r="AW112" s="14" t="s">
        <v>41</v>
      </c>
      <c r="AX112" s="14" t="s">
        <v>87</v>
      </c>
      <c r="AY112" s="268" t="s">
        <v>235</v>
      </c>
    </row>
    <row r="113" s="2" customFormat="1" ht="21.75" customHeight="1">
      <c r="A113" s="39"/>
      <c r="B113" s="40"/>
      <c r="C113" s="229" t="s">
        <v>236</v>
      </c>
      <c r="D113" s="229" t="s">
        <v>238</v>
      </c>
      <c r="E113" s="230" t="s">
        <v>1259</v>
      </c>
      <c r="F113" s="231" t="s">
        <v>1260</v>
      </c>
      <c r="G113" s="232" t="s">
        <v>186</v>
      </c>
      <c r="H113" s="233">
        <v>0.02</v>
      </c>
      <c r="I113" s="234"/>
      <c r="J113" s="235">
        <f>ROUND(I113*H113,2)</f>
        <v>0</v>
      </c>
      <c r="K113" s="231" t="s">
        <v>241</v>
      </c>
      <c r="L113" s="45"/>
      <c r="M113" s="236" t="s">
        <v>39</v>
      </c>
      <c r="N113" s="237" t="s">
        <v>53</v>
      </c>
      <c r="O113" s="86"/>
      <c r="P113" s="238">
        <f>O113*H113</f>
        <v>0</v>
      </c>
      <c r="Q113" s="238">
        <v>0</v>
      </c>
      <c r="R113" s="238">
        <f>Q113*H113</f>
        <v>0</v>
      </c>
      <c r="S113" s="238">
        <v>0</v>
      </c>
      <c r="T113" s="239">
        <f>S113*H113</f>
        <v>0</v>
      </c>
      <c r="U113" s="39"/>
      <c r="V113" s="39"/>
      <c r="W113" s="39"/>
      <c r="X113" s="39"/>
      <c r="Y113" s="39"/>
      <c r="Z113" s="39"/>
      <c r="AA113" s="39"/>
      <c r="AB113" s="39"/>
      <c r="AC113" s="39"/>
      <c r="AD113" s="39"/>
      <c r="AE113" s="39"/>
      <c r="AR113" s="240" t="s">
        <v>242</v>
      </c>
      <c r="AT113" s="240" t="s">
        <v>238</v>
      </c>
      <c r="AU113" s="240" t="s">
        <v>89</v>
      </c>
      <c r="AY113" s="17" t="s">
        <v>235</v>
      </c>
      <c r="BE113" s="241">
        <f>IF(N113="základní",J113,0)</f>
        <v>0</v>
      </c>
      <c r="BF113" s="241">
        <f>IF(N113="snížená",J113,0)</f>
        <v>0</v>
      </c>
      <c r="BG113" s="241">
        <f>IF(N113="zákl. přenesená",J113,0)</f>
        <v>0</v>
      </c>
      <c r="BH113" s="241">
        <f>IF(N113="sníž. přenesená",J113,0)</f>
        <v>0</v>
      </c>
      <c r="BI113" s="241">
        <f>IF(N113="nulová",J113,0)</f>
        <v>0</v>
      </c>
      <c r="BJ113" s="17" t="s">
        <v>242</v>
      </c>
      <c r="BK113" s="241">
        <f>ROUND(I113*H113,2)</f>
        <v>0</v>
      </c>
      <c r="BL113" s="17" t="s">
        <v>242</v>
      </c>
      <c r="BM113" s="240" t="s">
        <v>1261</v>
      </c>
    </row>
    <row r="114" s="2" customFormat="1">
      <c r="A114" s="39"/>
      <c r="B114" s="40"/>
      <c r="C114" s="41"/>
      <c r="D114" s="242" t="s">
        <v>244</v>
      </c>
      <c r="E114" s="41"/>
      <c r="F114" s="243" t="s">
        <v>1262</v>
      </c>
      <c r="G114" s="41"/>
      <c r="H114" s="41"/>
      <c r="I114" s="149"/>
      <c r="J114" s="41"/>
      <c r="K114" s="41"/>
      <c r="L114" s="45"/>
      <c r="M114" s="244"/>
      <c r="N114" s="245"/>
      <c r="O114" s="86"/>
      <c r="P114" s="86"/>
      <c r="Q114" s="86"/>
      <c r="R114" s="86"/>
      <c r="S114" s="86"/>
      <c r="T114" s="87"/>
      <c r="U114" s="39"/>
      <c r="V114" s="39"/>
      <c r="W114" s="39"/>
      <c r="X114" s="39"/>
      <c r="Y114" s="39"/>
      <c r="Z114" s="39"/>
      <c r="AA114" s="39"/>
      <c r="AB114" s="39"/>
      <c r="AC114" s="39"/>
      <c r="AD114" s="39"/>
      <c r="AE114" s="39"/>
      <c r="AT114" s="17" t="s">
        <v>244</v>
      </c>
      <c r="AU114" s="17" t="s">
        <v>89</v>
      </c>
    </row>
    <row r="115" s="2" customFormat="1">
      <c r="A115" s="39"/>
      <c r="B115" s="40"/>
      <c r="C115" s="41"/>
      <c r="D115" s="242" t="s">
        <v>246</v>
      </c>
      <c r="E115" s="41"/>
      <c r="F115" s="246" t="s">
        <v>1256</v>
      </c>
      <c r="G115" s="41"/>
      <c r="H115" s="41"/>
      <c r="I115" s="149"/>
      <c r="J115" s="41"/>
      <c r="K115" s="41"/>
      <c r="L115" s="45"/>
      <c r="M115" s="244"/>
      <c r="N115" s="245"/>
      <c r="O115" s="86"/>
      <c r="P115" s="86"/>
      <c r="Q115" s="86"/>
      <c r="R115" s="86"/>
      <c r="S115" s="86"/>
      <c r="T115" s="87"/>
      <c r="U115" s="39"/>
      <c r="V115" s="39"/>
      <c r="W115" s="39"/>
      <c r="X115" s="39"/>
      <c r="Y115" s="39"/>
      <c r="Z115" s="39"/>
      <c r="AA115" s="39"/>
      <c r="AB115" s="39"/>
      <c r="AC115" s="39"/>
      <c r="AD115" s="39"/>
      <c r="AE115" s="39"/>
      <c r="AT115" s="17" t="s">
        <v>246</v>
      </c>
      <c r="AU115" s="17" t="s">
        <v>89</v>
      </c>
    </row>
    <row r="116" s="13" customFormat="1">
      <c r="A116" s="13"/>
      <c r="B116" s="247"/>
      <c r="C116" s="248"/>
      <c r="D116" s="242" t="s">
        <v>248</v>
      </c>
      <c r="E116" s="249" t="s">
        <v>39</v>
      </c>
      <c r="F116" s="250" t="s">
        <v>1358</v>
      </c>
      <c r="G116" s="248"/>
      <c r="H116" s="251">
        <v>0.02</v>
      </c>
      <c r="I116" s="252"/>
      <c r="J116" s="248"/>
      <c r="K116" s="248"/>
      <c r="L116" s="253"/>
      <c r="M116" s="254"/>
      <c r="N116" s="255"/>
      <c r="O116" s="255"/>
      <c r="P116" s="255"/>
      <c r="Q116" s="255"/>
      <c r="R116" s="255"/>
      <c r="S116" s="255"/>
      <c r="T116" s="256"/>
      <c r="U116" s="13"/>
      <c r="V116" s="13"/>
      <c r="W116" s="13"/>
      <c r="X116" s="13"/>
      <c r="Y116" s="13"/>
      <c r="Z116" s="13"/>
      <c r="AA116" s="13"/>
      <c r="AB116" s="13"/>
      <c r="AC116" s="13"/>
      <c r="AD116" s="13"/>
      <c r="AE116" s="13"/>
      <c r="AT116" s="257" t="s">
        <v>248</v>
      </c>
      <c r="AU116" s="257" t="s">
        <v>89</v>
      </c>
      <c r="AV116" s="13" t="s">
        <v>89</v>
      </c>
      <c r="AW116" s="13" t="s">
        <v>41</v>
      </c>
      <c r="AX116" s="13" t="s">
        <v>80</v>
      </c>
      <c r="AY116" s="257" t="s">
        <v>235</v>
      </c>
    </row>
    <row r="117" s="14" customFormat="1">
      <c r="A117" s="14"/>
      <c r="B117" s="258"/>
      <c r="C117" s="259"/>
      <c r="D117" s="242" t="s">
        <v>248</v>
      </c>
      <c r="E117" s="260" t="s">
        <v>1342</v>
      </c>
      <c r="F117" s="261" t="s">
        <v>250</v>
      </c>
      <c r="G117" s="259"/>
      <c r="H117" s="262">
        <v>0.02</v>
      </c>
      <c r="I117" s="263"/>
      <c r="J117" s="259"/>
      <c r="K117" s="259"/>
      <c r="L117" s="264"/>
      <c r="M117" s="265"/>
      <c r="N117" s="266"/>
      <c r="O117" s="266"/>
      <c r="P117" s="266"/>
      <c r="Q117" s="266"/>
      <c r="R117" s="266"/>
      <c r="S117" s="266"/>
      <c r="T117" s="267"/>
      <c r="U117" s="14"/>
      <c r="V117" s="14"/>
      <c r="W117" s="14"/>
      <c r="X117" s="14"/>
      <c r="Y117" s="14"/>
      <c r="Z117" s="14"/>
      <c r="AA117" s="14"/>
      <c r="AB117" s="14"/>
      <c r="AC117" s="14"/>
      <c r="AD117" s="14"/>
      <c r="AE117" s="14"/>
      <c r="AT117" s="268" t="s">
        <v>248</v>
      </c>
      <c r="AU117" s="268" t="s">
        <v>89</v>
      </c>
      <c r="AV117" s="14" t="s">
        <v>242</v>
      </c>
      <c r="AW117" s="14" t="s">
        <v>41</v>
      </c>
      <c r="AX117" s="14" t="s">
        <v>87</v>
      </c>
      <c r="AY117" s="268" t="s">
        <v>235</v>
      </c>
    </row>
    <row r="118" s="2" customFormat="1" ht="21.75" customHeight="1">
      <c r="A118" s="39"/>
      <c r="B118" s="40"/>
      <c r="C118" s="229" t="s">
        <v>275</v>
      </c>
      <c r="D118" s="229" t="s">
        <v>238</v>
      </c>
      <c r="E118" s="230" t="s">
        <v>718</v>
      </c>
      <c r="F118" s="231" t="s">
        <v>719</v>
      </c>
      <c r="G118" s="232" t="s">
        <v>197</v>
      </c>
      <c r="H118" s="233">
        <v>12</v>
      </c>
      <c r="I118" s="234"/>
      <c r="J118" s="235">
        <f>ROUND(I118*H118,2)</f>
        <v>0</v>
      </c>
      <c r="K118" s="231" t="s">
        <v>241</v>
      </c>
      <c r="L118" s="45"/>
      <c r="M118" s="236" t="s">
        <v>39</v>
      </c>
      <c r="N118" s="237" t="s">
        <v>53</v>
      </c>
      <c r="O118" s="86"/>
      <c r="P118" s="238">
        <f>O118*H118</f>
        <v>0</v>
      </c>
      <c r="Q118" s="238">
        <v>0</v>
      </c>
      <c r="R118" s="238">
        <f>Q118*H118</f>
        <v>0</v>
      </c>
      <c r="S118" s="238">
        <v>0</v>
      </c>
      <c r="T118" s="239">
        <f>S118*H118</f>
        <v>0</v>
      </c>
      <c r="U118" s="39"/>
      <c r="V118" s="39"/>
      <c r="W118" s="39"/>
      <c r="X118" s="39"/>
      <c r="Y118" s="39"/>
      <c r="Z118" s="39"/>
      <c r="AA118" s="39"/>
      <c r="AB118" s="39"/>
      <c r="AC118" s="39"/>
      <c r="AD118" s="39"/>
      <c r="AE118" s="39"/>
      <c r="AR118" s="240" t="s">
        <v>242</v>
      </c>
      <c r="AT118" s="240" t="s">
        <v>238</v>
      </c>
      <c r="AU118" s="240" t="s">
        <v>89</v>
      </c>
      <c r="AY118" s="17" t="s">
        <v>235</v>
      </c>
      <c r="BE118" s="241">
        <f>IF(N118="základní",J118,0)</f>
        <v>0</v>
      </c>
      <c r="BF118" s="241">
        <f>IF(N118="snížená",J118,0)</f>
        <v>0</v>
      </c>
      <c r="BG118" s="241">
        <f>IF(N118="zákl. přenesená",J118,0)</f>
        <v>0</v>
      </c>
      <c r="BH118" s="241">
        <f>IF(N118="sníž. přenesená",J118,0)</f>
        <v>0</v>
      </c>
      <c r="BI118" s="241">
        <f>IF(N118="nulová",J118,0)</f>
        <v>0</v>
      </c>
      <c r="BJ118" s="17" t="s">
        <v>242</v>
      </c>
      <c r="BK118" s="241">
        <f>ROUND(I118*H118,2)</f>
        <v>0</v>
      </c>
      <c r="BL118" s="17" t="s">
        <v>242</v>
      </c>
      <c r="BM118" s="240" t="s">
        <v>1264</v>
      </c>
    </row>
    <row r="119" s="2" customFormat="1">
      <c r="A119" s="39"/>
      <c r="B119" s="40"/>
      <c r="C119" s="41"/>
      <c r="D119" s="242" t="s">
        <v>244</v>
      </c>
      <c r="E119" s="41"/>
      <c r="F119" s="243" t="s">
        <v>721</v>
      </c>
      <c r="G119" s="41"/>
      <c r="H119" s="41"/>
      <c r="I119" s="149"/>
      <c r="J119" s="41"/>
      <c r="K119" s="41"/>
      <c r="L119" s="45"/>
      <c r="M119" s="244"/>
      <c r="N119" s="245"/>
      <c r="O119" s="86"/>
      <c r="P119" s="86"/>
      <c r="Q119" s="86"/>
      <c r="R119" s="86"/>
      <c r="S119" s="86"/>
      <c r="T119" s="87"/>
      <c r="U119" s="39"/>
      <c r="V119" s="39"/>
      <c r="W119" s="39"/>
      <c r="X119" s="39"/>
      <c r="Y119" s="39"/>
      <c r="Z119" s="39"/>
      <c r="AA119" s="39"/>
      <c r="AB119" s="39"/>
      <c r="AC119" s="39"/>
      <c r="AD119" s="39"/>
      <c r="AE119" s="39"/>
      <c r="AT119" s="17" t="s">
        <v>244</v>
      </c>
      <c r="AU119" s="17" t="s">
        <v>89</v>
      </c>
    </row>
    <row r="120" s="2" customFormat="1">
      <c r="A120" s="39"/>
      <c r="B120" s="40"/>
      <c r="C120" s="41"/>
      <c r="D120" s="242" t="s">
        <v>246</v>
      </c>
      <c r="E120" s="41"/>
      <c r="F120" s="246" t="s">
        <v>722</v>
      </c>
      <c r="G120" s="41"/>
      <c r="H120" s="41"/>
      <c r="I120" s="149"/>
      <c r="J120" s="41"/>
      <c r="K120" s="41"/>
      <c r="L120" s="45"/>
      <c r="M120" s="244"/>
      <c r="N120" s="245"/>
      <c r="O120" s="86"/>
      <c r="P120" s="86"/>
      <c r="Q120" s="86"/>
      <c r="R120" s="86"/>
      <c r="S120" s="86"/>
      <c r="T120" s="87"/>
      <c r="U120" s="39"/>
      <c r="V120" s="39"/>
      <c r="W120" s="39"/>
      <c r="X120" s="39"/>
      <c r="Y120" s="39"/>
      <c r="Z120" s="39"/>
      <c r="AA120" s="39"/>
      <c r="AB120" s="39"/>
      <c r="AC120" s="39"/>
      <c r="AD120" s="39"/>
      <c r="AE120" s="39"/>
      <c r="AT120" s="17" t="s">
        <v>246</v>
      </c>
      <c r="AU120" s="17" t="s">
        <v>89</v>
      </c>
    </row>
    <row r="121" s="13" customFormat="1">
      <c r="A121" s="13"/>
      <c r="B121" s="247"/>
      <c r="C121" s="248"/>
      <c r="D121" s="242" t="s">
        <v>248</v>
      </c>
      <c r="E121" s="249" t="s">
        <v>39</v>
      </c>
      <c r="F121" s="250" t="s">
        <v>1265</v>
      </c>
      <c r="G121" s="248"/>
      <c r="H121" s="251">
        <v>12</v>
      </c>
      <c r="I121" s="252"/>
      <c r="J121" s="248"/>
      <c r="K121" s="248"/>
      <c r="L121" s="253"/>
      <c r="M121" s="254"/>
      <c r="N121" s="255"/>
      <c r="O121" s="255"/>
      <c r="P121" s="255"/>
      <c r="Q121" s="255"/>
      <c r="R121" s="255"/>
      <c r="S121" s="255"/>
      <c r="T121" s="256"/>
      <c r="U121" s="13"/>
      <c r="V121" s="13"/>
      <c r="W121" s="13"/>
      <c r="X121" s="13"/>
      <c r="Y121" s="13"/>
      <c r="Z121" s="13"/>
      <c r="AA121" s="13"/>
      <c r="AB121" s="13"/>
      <c r="AC121" s="13"/>
      <c r="AD121" s="13"/>
      <c r="AE121" s="13"/>
      <c r="AT121" s="257" t="s">
        <v>248</v>
      </c>
      <c r="AU121" s="257" t="s">
        <v>89</v>
      </c>
      <c r="AV121" s="13" t="s">
        <v>89</v>
      </c>
      <c r="AW121" s="13" t="s">
        <v>41</v>
      </c>
      <c r="AX121" s="13" t="s">
        <v>80</v>
      </c>
      <c r="AY121" s="257" t="s">
        <v>235</v>
      </c>
    </row>
    <row r="122" s="15" customFormat="1">
      <c r="A122" s="15"/>
      <c r="B122" s="282"/>
      <c r="C122" s="283"/>
      <c r="D122" s="242" t="s">
        <v>248</v>
      </c>
      <c r="E122" s="284" t="s">
        <v>39</v>
      </c>
      <c r="F122" s="285" t="s">
        <v>1266</v>
      </c>
      <c r="G122" s="283"/>
      <c r="H122" s="284" t="s">
        <v>39</v>
      </c>
      <c r="I122" s="286"/>
      <c r="J122" s="283"/>
      <c r="K122" s="283"/>
      <c r="L122" s="287"/>
      <c r="M122" s="288"/>
      <c r="N122" s="289"/>
      <c r="O122" s="289"/>
      <c r="P122" s="289"/>
      <c r="Q122" s="289"/>
      <c r="R122" s="289"/>
      <c r="S122" s="289"/>
      <c r="T122" s="290"/>
      <c r="U122" s="15"/>
      <c r="V122" s="15"/>
      <c r="W122" s="15"/>
      <c r="X122" s="15"/>
      <c r="Y122" s="15"/>
      <c r="Z122" s="15"/>
      <c r="AA122" s="15"/>
      <c r="AB122" s="15"/>
      <c r="AC122" s="15"/>
      <c r="AD122" s="15"/>
      <c r="AE122" s="15"/>
      <c r="AT122" s="291" t="s">
        <v>248</v>
      </c>
      <c r="AU122" s="291" t="s">
        <v>89</v>
      </c>
      <c r="AV122" s="15" t="s">
        <v>87</v>
      </c>
      <c r="AW122" s="15" t="s">
        <v>41</v>
      </c>
      <c r="AX122" s="15" t="s">
        <v>80</v>
      </c>
      <c r="AY122" s="291" t="s">
        <v>235</v>
      </c>
    </row>
    <row r="123" s="14" customFormat="1">
      <c r="A123" s="14"/>
      <c r="B123" s="258"/>
      <c r="C123" s="259"/>
      <c r="D123" s="242" t="s">
        <v>248</v>
      </c>
      <c r="E123" s="260" t="s">
        <v>1348</v>
      </c>
      <c r="F123" s="261" t="s">
        <v>250</v>
      </c>
      <c r="G123" s="259"/>
      <c r="H123" s="262">
        <v>12</v>
      </c>
      <c r="I123" s="263"/>
      <c r="J123" s="259"/>
      <c r="K123" s="259"/>
      <c r="L123" s="264"/>
      <c r="M123" s="265"/>
      <c r="N123" s="266"/>
      <c r="O123" s="266"/>
      <c r="P123" s="266"/>
      <c r="Q123" s="266"/>
      <c r="R123" s="266"/>
      <c r="S123" s="266"/>
      <c r="T123" s="267"/>
      <c r="U123" s="14"/>
      <c r="V123" s="14"/>
      <c r="W123" s="14"/>
      <c r="X123" s="14"/>
      <c r="Y123" s="14"/>
      <c r="Z123" s="14"/>
      <c r="AA123" s="14"/>
      <c r="AB123" s="14"/>
      <c r="AC123" s="14"/>
      <c r="AD123" s="14"/>
      <c r="AE123" s="14"/>
      <c r="AT123" s="268" t="s">
        <v>248</v>
      </c>
      <c r="AU123" s="268" t="s">
        <v>89</v>
      </c>
      <c r="AV123" s="14" t="s">
        <v>242</v>
      </c>
      <c r="AW123" s="14" t="s">
        <v>41</v>
      </c>
      <c r="AX123" s="14" t="s">
        <v>87</v>
      </c>
      <c r="AY123" s="268" t="s">
        <v>235</v>
      </c>
    </row>
    <row r="124" s="2" customFormat="1" ht="21.75" customHeight="1">
      <c r="A124" s="39"/>
      <c r="B124" s="40"/>
      <c r="C124" s="269" t="s">
        <v>282</v>
      </c>
      <c r="D124" s="269" t="s">
        <v>290</v>
      </c>
      <c r="E124" s="270" t="s">
        <v>1267</v>
      </c>
      <c r="F124" s="271" t="s">
        <v>1268</v>
      </c>
      <c r="G124" s="272" t="s">
        <v>191</v>
      </c>
      <c r="H124" s="273">
        <v>64</v>
      </c>
      <c r="I124" s="274"/>
      <c r="J124" s="275">
        <f>ROUND(I124*H124,2)</f>
        <v>0</v>
      </c>
      <c r="K124" s="271" t="s">
        <v>241</v>
      </c>
      <c r="L124" s="276"/>
      <c r="M124" s="277" t="s">
        <v>39</v>
      </c>
      <c r="N124" s="278" t="s">
        <v>53</v>
      </c>
      <c r="O124" s="86"/>
      <c r="P124" s="238">
        <f>O124*H124</f>
        <v>0</v>
      </c>
      <c r="Q124" s="238">
        <v>0.30399999999999999</v>
      </c>
      <c r="R124" s="238">
        <f>Q124*H124</f>
        <v>19.456</v>
      </c>
      <c r="S124" s="238">
        <v>0</v>
      </c>
      <c r="T124" s="239">
        <f>S124*H124</f>
        <v>0</v>
      </c>
      <c r="U124" s="39"/>
      <c r="V124" s="39"/>
      <c r="W124" s="39"/>
      <c r="X124" s="39"/>
      <c r="Y124" s="39"/>
      <c r="Z124" s="39"/>
      <c r="AA124" s="39"/>
      <c r="AB124" s="39"/>
      <c r="AC124" s="39"/>
      <c r="AD124" s="39"/>
      <c r="AE124" s="39"/>
      <c r="AR124" s="240" t="s">
        <v>289</v>
      </c>
      <c r="AT124" s="240" t="s">
        <v>290</v>
      </c>
      <c r="AU124" s="240" t="s">
        <v>89</v>
      </c>
      <c r="AY124" s="17" t="s">
        <v>235</v>
      </c>
      <c r="BE124" s="241">
        <f>IF(N124="základní",J124,0)</f>
        <v>0</v>
      </c>
      <c r="BF124" s="241">
        <f>IF(N124="snížená",J124,0)</f>
        <v>0</v>
      </c>
      <c r="BG124" s="241">
        <f>IF(N124="zákl. přenesená",J124,0)</f>
        <v>0</v>
      </c>
      <c r="BH124" s="241">
        <f>IF(N124="sníž. přenesená",J124,0)</f>
        <v>0</v>
      </c>
      <c r="BI124" s="241">
        <f>IF(N124="nulová",J124,0)</f>
        <v>0</v>
      </c>
      <c r="BJ124" s="17" t="s">
        <v>242</v>
      </c>
      <c r="BK124" s="241">
        <f>ROUND(I124*H124,2)</f>
        <v>0</v>
      </c>
      <c r="BL124" s="17" t="s">
        <v>242</v>
      </c>
      <c r="BM124" s="240" t="s">
        <v>1269</v>
      </c>
    </row>
    <row r="125" s="2" customFormat="1">
      <c r="A125" s="39"/>
      <c r="B125" s="40"/>
      <c r="C125" s="41"/>
      <c r="D125" s="242" t="s">
        <v>244</v>
      </c>
      <c r="E125" s="41"/>
      <c r="F125" s="243" t="s">
        <v>1268</v>
      </c>
      <c r="G125" s="41"/>
      <c r="H125" s="41"/>
      <c r="I125" s="149"/>
      <c r="J125" s="41"/>
      <c r="K125" s="41"/>
      <c r="L125" s="45"/>
      <c r="M125" s="244"/>
      <c r="N125" s="245"/>
      <c r="O125" s="86"/>
      <c r="P125" s="86"/>
      <c r="Q125" s="86"/>
      <c r="R125" s="86"/>
      <c r="S125" s="86"/>
      <c r="T125" s="87"/>
      <c r="U125" s="39"/>
      <c r="V125" s="39"/>
      <c r="W125" s="39"/>
      <c r="X125" s="39"/>
      <c r="Y125" s="39"/>
      <c r="Z125" s="39"/>
      <c r="AA125" s="39"/>
      <c r="AB125" s="39"/>
      <c r="AC125" s="39"/>
      <c r="AD125" s="39"/>
      <c r="AE125" s="39"/>
      <c r="AT125" s="17" t="s">
        <v>244</v>
      </c>
      <c r="AU125" s="17" t="s">
        <v>89</v>
      </c>
    </row>
    <row r="126" s="13" customFormat="1">
      <c r="A126" s="13"/>
      <c r="B126" s="247"/>
      <c r="C126" s="248"/>
      <c r="D126" s="242" t="s">
        <v>248</v>
      </c>
      <c r="E126" s="249" t="s">
        <v>39</v>
      </c>
      <c r="F126" s="250" t="s">
        <v>1359</v>
      </c>
      <c r="G126" s="248"/>
      <c r="H126" s="251">
        <v>64</v>
      </c>
      <c r="I126" s="252"/>
      <c r="J126" s="248"/>
      <c r="K126" s="248"/>
      <c r="L126" s="253"/>
      <c r="M126" s="254"/>
      <c r="N126" s="255"/>
      <c r="O126" s="255"/>
      <c r="P126" s="255"/>
      <c r="Q126" s="255"/>
      <c r="R126" s="255"/>
      <c r="S126" s="255"/>
      <c r="T126" s="256"/>
      <c r="U126" s="13"/>
      <c r="V126" s="13"/>
      <c r="W126" s="13"/>
      <c r="X126" s="13"/>
      <c r="Y126" s="13"/>
      <c r="Z126" s="13"/>
      <c r="AA126" s="13"/>
      <c r="AB126" s="13"/>
      <c r="AC126" s="13"/>
      <c r="AD126" s="13"/>
      <c r="AE126" s="13"/>
      <c r="AT126" s="257" t="s">
        <v>248</v>
      </c>
      <c r="AU126" s="257" t="s">
        <v>89</v>
      </c>
      <c r="AV126" s="13" t="s">
        <v>89</v>
      </c>
      <c r="AW126" s="13" t="s">
        <v>41</v>
      </c>
      <c r="AX126" s="13" t="s">
        <v>80</v>
      </c>
      <c r="AY126" s="257" t="s">
        <v>235</v>
      </c>
    </row>
    <row r="127" s="14" customFormat="1">
      <c r="A127" s="14"/>
      <c r="B127" s="258"/>
      <c r="C127" s="259"/>
      <c r="D127" s="242" t="s">
        <v>248</v>
      </c>
      <c r="E127" s="260" t="s">
        <v>1340</v>
      </c>
      <c r="F127" s="261" t="s">
        <v>250</v>
      </c>
      <c r="G127" s="259"/>
      <c r="H127" s="262">
        <v>64</v>
      </c>
      <c r="I127" s="263"/>
      <c r="J127" s="259"/>
      <c r="K127" s="259"/>
      <c r="L127" s="264"/>
      <c r="M127" s="265"/>
      <c r="N127" s="266"/>
      <c r="O127" s="266"/>
      <c r="P127" s="266"/>
      <c r="Q127" s="266"/>
      <c r="R127" s="266"/>
      <c r="S127" s="266"/>
      <c r="T127" s="267"/>
      <c r="U127" s="14"/>
      <c r="V127" s="14"/>
      <c r="W127" s="14"/>
      <c r="X127" s="14"/>
      <c r="Y127" s="14"/>
      <c r="Z127" s="14"/>
      <c r="AA127" s="14"/>
      <c r="AB127" s="14"/>
      <c r="AC127" s="14"/>
      <c r="AD127" s="14"/>
      <c r="AE127" s="14"/>
      <c r="AT127" s="268" t="s">
        <v>248</v>
      </c>
      <c r="AU127" s="268" t="s">
        <v>89</v>
      </c>
      <c r="AV127" s="14" t="s">
        <v>242</v>
      </c>
      <c r="AW127" s="14" t="s">
        <v>41</v>
      </c>
      <c r="AX127" s="14" t="s">
        <v>87</v>
      </c>
      <c r="AY127" s="268" t="s">
        <v>235</v>
      </c>
    </row>
    <row r="128" s="2" customFormat="1" ht="21.75" customHeight="1">
      <c r="A128" s="39"/>
      <c r="B128" s="40"/>
      <c r="C128" s="269" t="s">
        <v>289</v>
      </c>
      <c r="D128" s="269" t="s">
        <v>290</v>
      </c>
      <c r="E128" s="270" t="s">
        <v>1271</v>
      </c>
      <c r="F128" s="271" t="s">
        <v>1272</v>
      </c>
      <c r="G128" s="272" t="s">
        <v>191</v>
      </c>
      <c r="H128" s="273">
        <v>256</v>
      </c>
      <c r="I128" s="274"/>
      <c r="J128" s="275">
        <f>ROUND(I128*H128,2)</f>
        <v>0</v>
      </c>
      <c r="K128" s="271" t="s">
        <v>241</v>
      </c>
      <c r="L128" s="276"/>
      <c r="M128" s="277" t="s">
        <v>39</v>
      </c>
      <c r="N128" s="278" t="s">
        <v>53</v>
      </c>
      <c r="O128" s="86"/>
      <c r="P128" s="238">
        <f>O128*H128</f>
        <v>0</v>
      </c>
      <c r="Q128" s="238">
        <v>0.0010499999999999999</v>
      </c>
      <c r="R128" s="238">
        <f>Q128*H128</f>
        <v>0.26879999999999998</v>
      </c>
      <c r="S128" s="238">
        <v>0</v>
      </c>
      <c r="T128" s="239">
        <f>S128*H128</f>
        <v>0</v>
      </c>
      <c r="U128" s="39"/>
      <c r="V128" s="39"/>
      <c r="W128" s="39"/>
      <c r="X128" s="39"/>
      <c r="Y128" s="39"/>
      <c r="Z128" s="39"/>
      <c r="AA128" s="39"/>
      <c r="AB128" s="39"/>
      <c r="AC128" s="39"/>
      <c r="AD128" s="39"/>
      <c r="AE128" s="39"/>
      <c r="AR128" s="240" t="s">
        <v>289</v>
      </c>
      <c r="AT128" s="240" t="s">
        <v>290</v>
      </c>
      <c r="AU128" s="240" t="s">
        <v>89</v>
      </c>
      <c r="AY128" s="17" t="s">
        <v>235</v>
      </c>
      <c r="BE128" s="241">
        <f>IF(N128="základní",J128,0)</f>
        <v>0</v>
      </c>
      <c r="BF128" s="241">
        <f>IF(N128="snížená",J128,0)</f>
        <v>0</v>
      </c>
      <c r="BG128" s="241">
        <f>IF(N128="zákl. přenesená",J128,0)</f>
        <v>0</v>
      </c>
      <c r="BH128" s="241">
        <f>IF(N128="sníž. přenesená",J128,0)</f>
        <v>0</v>
      </c>
      <c r="BI128" s="241">
        <f>IF(N128="nulová",J128,0)</f>
        <v>0</v>
      </c>
      <c r="BJ128" s="17" t="s">
        <v>242</v>
      </c>
      <c r="BK128" s="241">
        <f>ROUND(I128*H128,2)</f>
        <v>0</v>
      </c>
      <c r="BL128" s="17" t="s">
        <v>242</v>
      </c>
      <c r="BM128" s="240" t="s">
        <v>1273</v>
      </c>
    </row>
    <row r="129" s="2" customFormat="1">
      <c r="A129" s="39"/>
      <c r="B129" s="40"/>
      <c r="C129" s="41"/>
      <c r="D129" s="242" t="s">
        <v>244</v>
      </c>
      <c r="E129" s="41"/>
      <c r="F129" s="243" t="s">
        <v>1272</v>
      </c>
      <c r="G129" s="41"/>
      <c r="H129" s="41"/>
      <c r="I129" s="149"/>
      <c r="J129" s="41"/>
      <c r="K129" s="41"/>
      <c r="L129" s="45"/>
      <c r="M129" s="244"/>
      <c r="N129" s="245"/>
      <c r="O129" s="86"/>
      <c r="P129" s="86"/>
      <c r="Q129" s="86"/>
      <c r="R129" s="86"/>
      <c r="S129" s="86"/>
      <c r="T129" s="87"/>
      <c r="U129" s="39"/>
      <c r="V129" s="39"/>
      <c r="W129" s="39"/>
      <c r="X129" s="39"/>
      <c r="Y129" s="39"/>
      <c r="Z129" s="39"/>
      <c r="AA129" s="39"/>
      <c r="AB129" s="39"/>
      <c r="AC129" s="39"/>
      <c r="AD129" s="39"/>
      <c r="AE129" s="39"/>
      <c r="AT129" s="17" t="s">
        <v>244</v>
      </c>
      <c r="AU129" s="17" t="s">
        <v>89</v>
      </c>
    </row>
    <row r="130" s="13" customFormat="1">
      <c r="A130" s="13"/>
      <c r="B130" s="247"/>
      <c r="C130" s="248"/>
      <c r="D130" s="242" t="s">
        <v>248</v>
      </c>
      <c r="E130" s="249" t="s">
        <v>39</v>
      </c>
      <c r="F130" s="250" t="s">
        <v>1360</v>
      </c>
      <c r="G130" s="248"/>
      <c r="H130" s="251">
        <v>256</v>
      </c>
      <c r="I130" s="252"/>
      <c r="J130" s="248"/>
      <c r="K130" s="248"/>
      <c r="L130" s="253"/>
      <c r="M130" s="254"/>
      <c r="N130" s="255"/>
      <c r="O130" s="255"/>
      <c r="P130" s="255"/>
      <c r="Q130" s="255"/>
      <c r="R130" s="255"/>
      <c r="S130" s="255"/>
      <c r="T130" s="256"/>
      <c r="U130" s="13"/>
      <c r="V130" s="13"/>
      <c r="W130" s="13"/>
      <c r="X130" s="13"/>
      <c r="Y130" s="13"/>
      <c r="Z130" s="13"/>
      <c r="AA130" s="13"/>
      <c r="AB130" s="13"/>
      <c r="AC130" s="13"/>
      <c r="AD130" s="13"/>
      <c r="AE130" s="13"/>
      <c r="AT130" s="257" t="s">
        <v>248</v>
      </c>
      <c r="AU130" s="257" t="s">
        <v>89</v>
      </c>
      <c r="AV130" s="13" t="s">
        <v>89</v>
      </c>
      <c r="AW130" s="13" t="s">
        <v>41</v>
      </c>
      <c r="AX130" s="13" t="s">
        <v>87</v>
      </c>
      <c r="AY130" s="257" t="s">
        <v>235</v>
      </c>
    </row>
    <row r="131" s="2" customFormat="1" ht="21.75" customHeight="1">
      <c r="A131" s="39"/>
      <c r="B131" s="40"/>
      <c r="C131" s="269" t="s">
        <v>297</v>
      </c>
      <c r="D131" s="269" t="s">
        <v>290</v>
      </c>
      <c r="E131" s="270" t="s">
        <v>1275</v>
      </c>
      <c r="F131" s="271" t="s">
        <v>1276</v>
      </c>
      <c r="G131" s="272" t="s">
        <v>197</v>
      </c>
      <c r="H131" s="273">
        <v>13.199999999999999</v>
      </c>
      <c r="I131" s="274"/>
      <c r="J131" s="275">
        <f>ROUND(I131*H131,2)</f>
        <v>0</v>
      </c>
      <c r="K131" s="271" t="s">
        <v>241</v>
      </c>
      <c r="L131" s="276"/>
      <c r="M131" s="277" t="s">
        <v>39</v>
      </c>
      <c r="N131" s="278" t="s">
        <v>53</v>
      </c>
      <c r="O131" s="86"/>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289</v>
      </c>
      <c r="AT131" s="240" t="s">
        <v>290</v>
      </c>
      <c r="AU131" s="240" t="s">
        <v>89</v>
      </c>
      <c r="AY131" s="17" t="s">
        <v>235</v>
      </c>
      <c r="BE131" s="241">
        <f>IF(N131="základní",J131,0)</f>
        <v>0</v>
      </c>
      <c r="BF131" s="241">
        <f>IF(N131="snížená",J131,0)</f>
        <v>0</v>
      </c>
      <c r="BG131" s="241">
        <f>IF(N131="zákl. přenesená",J131,0)</f>
        <v>0</v>
      </c>
      <c r="BH131" s="241">
        <f>IF(N131="sníž. přenesená",J131,0)</f>
        <v>0</v>
      </c>
      <c r="BI131" s="241">
        <f>IF(N131="nulová",J131,0)</f>
        <v>0</v>
      </c>
      <c r="BJ131" s="17" t="s">
        <v>242</v>
      </c>
      <c r="BK131" s="241">
        <f>ROUND(I131*H131,2)</f>
        <v>0</v>
      </c>
      <c r="BL131" s="17" t="s">
        <v>242</v>
      </c>
      <c r="BM131" s="240" t="s">
        <v>1277</v>
      </c>
    </row>
    <row r="132" s="2" customFormat="1">
      <c r="A132" s="39"/>
      <c r="B132" s="40"/>
      <c r="C132" s="41"/>
      <c r="D132" s="242" t="s">
        <v>244</v>
      </c>
      <c r="E132" s="41"/>
      <c r="F132" s="243" t="s">
        <v>1276</v>
      </c>
      <c r="G132" s="41"/>
      <c r="H132" s="41"/>
      <c r="I132" s="149"/>
      <c r="J132" s="41"/>
      <c r="K132" s="41"/>
      <c r="L132" s="45"/>
      <c r="M132" s="244"/>
      <c r="N132" s="245"/>
      <c r="O132" s="86"/>
      <c r="P132" s="86"/>
      <c r="Q132" s="86"/>
      <c r="R132" s="86"/>
      <c r="S132" s="86"/>
      <c r="T132" s="87"/>
      <c r="U132" s="39"/>
      <c r="V132" s="39"/>
      <c r="W132" s="39"/>
      <c r="X132" s="39"/>
      <c r="Y132" s="39"/>
      <c r="Z132" s="39"/>
      <c r="AA132" s="39"/>
      <c r="AB132" s="39"/>
      <c r="AC132" s="39"/>
      <c r="AD132" s="39"/>
      <c r="AE132" s="39"/>
      <c r="AT132" s="17" t="s">
        <v>244</v>
      </c>
      <c r="AU132" s="17" t="s">
        <v>89</v>
      </c>
    </row>
    <row r="133" s="13" customFormat="1">
      <c r="A133" s="13"/>
      <c r="B133" s="247"/>
      <c r="C133" s="248"/>
      <c r="D133" s="242" t="s">
        <v>248</v>
      </c>
      <c r="E133" s="249" t="s">
        <v>39</v>
      </c>
      <c r="F133" s="250" t="s">
        <v>1361</v>
      </c>
      <c r="G133" s="248"/>
      <c r="H133" s="251">
        <v>13.199999999999999</v>
      </c>
      <c r="I133" s="252"/>
      <c r="J133" s="248"/>
      <c r="K133" s="248"/>
      <c r="L133" s="253"/>
      <c r="M133" s="254"/>
      <c r="N133" s="255"/>
      <c r="O133" s="255"/>
      <c r="P133" s="255"/>
      <c r="Q133" s="255"/>
      <c r="R133" s="255"/>
      <c r="S133" s="255"/>
      <c r="T133" s="256"/>
      <c r="U133" s="13"/>
      <c r="V133" s="13"/>
      <c r="W133" s="13"/>
      <c r="X133" s="13"/>
      <c r="Y133" s="13"/>
      <c r="Z133" s="13"/>
      <c r="AA133" s="13"/>
      <c r="AB133" s="13"/>
      <c r="AC133" s="13"/>
      <c r="AD133" s="13"/>
      <c r="AE133" s="13"/>
      <c r="AT133" s="257" t="s">
        <v>248</v>
      </c>
      <c r="AU133" s="257" t="s">
        <v>89</v>
      </c>
      <c r="AV133" s="13" t="s">
        <v>89</v>
      </c>
      <c r="AW133" s="13" t="s">
        <v>41</v>
      </c>
      <c r="AX133" s="13" t="s">
        <v>80</v>
      </c>
      <c r="AY133" s="257" t="s">
        <v>235</v>
      </c>
    </row>
    <row r="134" s="15" customFormat="1">
      <c r="A134" s="15"/>
      <c r="B134" s="282"/>
      <c r="C134" s="283"/>
      <c r="D134" s="242" t="s">
        <v>248</v>
      </c>
      <c r="E134" s="284" t="s">
        <v>39</v>
      </c>
      <c r="F134" s="285" t="s">
        <v>1279</v>
      </c>
      <c r="G134" s="283"/>
      <c r="H134" s="284" t="s">
        <v>39</v>
      </c>
      <c r="I134" s="286"/>
      <c r="J134" s="283"/>
      <c r="K134" s="283"/>
      <c r="L134" s="287"/>
      <c r="M134" s="288"/>
      <c r="N134" s="289"/>
      <c r="O134" s="289"/>
      <c r="P134" s="289"/>
      <c r="Q134" s="289"/>
      <c r="R134" s="289"/>
      <c r="S134" s="289"/>
      <c r="T134" s="290"/>
      <c r="U134" s="15"/>
      <c r="V134" s="15"/>
      <c r="W134" s="15"/>
      <c r="X134" s="15"/>
      <c r="Y134" s="15"/>
      <c r="Z134" s="15"/>
      <c r="AA134" s="15"/>
      <c r="AB134" s="15"/>
      <c r="AC134" s="15"/>
      <c r="AD134" s="15"/>
      <c r="AE134" s="15"/>
      <c r="AT134" s="291" t="s">
        <v>248</v>
      </c>
      <c r="AU134" s="291" t="s">
        <v>89</v>
      </c>
      <c r="AV134" s="15" t="s">
        <v>87</v>
      </c>
      <c r="AW134" s="15" t="s">
        <v>41</v>
      </c>
      <c r="AX134" s="15" t="s">
        <v>80</v>
      </c>
      <c r="AY134" s="291" t="s">
        <v>235</v>
      </c>
    </row>
    <row r="135" s="15" customFormat="1">
      <c r="A135" s="15"/>
      <c r="B135" s="282"/>
      <c r="C135" s="283"/>
      <c r="D135" s="242" t="s">
        <v>248</v>
      </c>
      <c r="E135" s="284" t="s">
        <v>39</v>
      </c>
      <c r="F135" s="285" t="s">
        <v>1280</v>
      </c>
      <c r="G135" s="283"/>
      <c r="H135" s="284" t="s">
        <v>39</v>
      </c>
      <c r="I135" s="286"/>
      <c r="J135" s="283"/>
      <c r="K135" s="283"/>
      <c r="L135" s="287"/>
      <c r="M135" s="288"/>
      <c r="N135" s="289"/>
      <c r="O135" s="289"/>
      <c r="P135" s="289"/>
      <c r="Q135" s="289"/>
      <c r="R135" s="289"/>
      <c r="S135" s="289"/>
      <c r="T135" s="290"/>
      <c r="U135" s="15"/>
      <c r="V135" s="15"/>
      <c r="W135" s="15"/>
      <c r="X135" s="15"/>
      <c r="Y135" s="15"/>
      <c r="Z135" s="15"/>
      <c r="AA135" s="15"/>
      <c r="AB135" s="15"/>
      <c r="AC135" s="15"/>
      <c r="AD135" s="15"/>
      <c r="AE135" s="15"/>
      <c r="AT135" s="291" t="s">
        <v>248</v>
      </c>
      <c r="AU135" s="291" t="s">
        <v>89</v>
      </c>
      <c r="AV135" s="15" t="s">
        <v>87</v>
      </c>
      <c r="AW135" s="15" t="s">
        <v>41</v>
      </c>
      <c r="AX135" s="15" t="s">
        <v>80</v>
      </c>
      <c r="AY135" s="291" t="s">
        <v>235</v>
      </c>
    </row>
    <row r="136" s="15" customFormat="1">
      <c r="A136" s="15"/>
      <c r="B136" s="282"/>
      <c r="C136" s="283"/>
      <c r="D136" s="242" t="s">
        <v>248</v>
      </c>
      <c r="E136" s="284" t="s">
        <v>39</v>
      </c>
      <c r="F136" s="285" t="s">
        <v>1281</v>
      </c>
      <c r="G136" s="283"/>
      <c r="H136" s="284" t="s">
        <v>39</v>
      </c>
      <c r="I136" s="286"/>
      <c r="J136" s="283"/>
      <c r="K136" s="283"/>
      <c r="L136" s="287"/>
      <c r="M136" s="288"/>
      <c r="N136" s="289"/>
      <c r="O136" s="289"/>
      <c r="P136" s="289"/>
      <c r="Q136" s="289"/>
      <c r="R136" s="289"/>
      <c r="S136" s="289"/>
      <c r="T136" s="290"/>
      <c r="U136" s="15"/>
      <c r="V136" s="15"/>
      <c r="W136" s="15"/>
      <c r="X136" s="15"/>
      <c r="Y136" s="15"/>
      <c r="Z136" s="15"/>
      <c r="AA136" s="15"/>
      <c r="AB136" s="15"/>
      <c r="AC136" s="15"/>
      <c r="AD136" s="15"/>
      <c r="AE136" s="15"/>
      <c r="AT136" s="291" t="s">
        <v>248</v>
      </c>
      <c r="AU136" s="291" t="s">
        <v>89</v>
      </c>
      <c r="AV136" s="15" t="s">
        <v>87</v>
      </c>
      <c r="AW136" s="15" t="s">
        <v>41</v>
      </c>
      <c r="AX136" s="15" t="s">
        <v>80</v>
      </c>
      <c r="AY136" s="291" t="s">
        <v>235</v>
      </c>
    </row>
    <row r="137" s="15" customFormat="1">
      <c r="A137" s="15"/>
      <c r="B137" s="282"/>
      <c r="C137" s="283"/>
      <c r="D137" s="242" t="s">
        <v>248</v>
      </c>
      <c r="E137" s="284" t="s">
        <v>39</v>
      </c>
      <c r="F137" s="285" t="s">
        <v>1282</v>
      </c>
      <c r="G137" s="283"/>
      <c r="H137" s="284" t="s">
        <v>39</v>
      </c>
      <c r="I137" s="286"/>
      <c r="J137" s="283"/>
      <c r="K137" s="283"/>
      <c r="L137" s="287"/>
      <c r="M137" s="288"/>
      <c r="N137" s="289"/>
      <c r="O137" s="289"/>
      <c r="P137" s="289"/>
      <c r="Q137" s="289"/>
      <c r="R137" s="289"/>
      <c r="S137" s="289"/>
      <c r="T137" s="290"/>
      <c r="U137" s="15"/>
      <c r="V137" s="15"/>
      <c r="W137" s="15"/>
      <c r="X137" s="15"/>
      <c r="Y137" s="15"/>
      <c r="Z137" s="15"/>
      <c r="AA137" s="15"/>
      <c r="AB137" s="15"/>
      <c r="AC137" s="15"/>
      <c r="AD137" s="15"/>
      <c r="AE137" s="15"/>
      <c r="AT137" s="291" t="s">
        <v>248</v>
      </c>
      <c r="AU137" s="291" t="s">
        <v>89</v>
      </c>
      <c r="AV137" s="15" t="s">
        <v>87</v>
      </c>
      <c r="AW137" s="15" t="s">
        <v>41</v>
      </c>
      <c r="AX137" s="15" t="s">
        <v>80</v>
      </c>
      <c r="AY137" s="291" t="s">
        <v>235</v>
      </c>
    </row>
    <row r="138" s="15" customFormat="1">
      <c r="A138" s="15"/>
      <c r="B138" s="282"/>
      <c r="C138" s="283"/>
      <c r="D138" s="242" t="s">
        <v>248</v>
      </c>
      <c r="E138" s="284" t="s">
        <v>39</v>
      </c>
      <c r="F138" s="285" t="s">
        <v>1283</v>
      </c>
      <c r="G138" s="283"/>
      <c r="H138" s="284" t="s">
        <v>39</v>
      </c>
      <c r="I138" s="286"/>
      <c r="J138" s="283"/>
      <c r="K138" s="283"/>
      <c r="L138" s="287"/>
      <c r="M138" s="288"/>
      <c r="N138" s="289"/>
      <c r="O138" s="289"/>
      <c r="P138" s="289"/>
      <c r="Q138" s="289"/>
      <c r="R138" s="289"/>
      <c r="S138" s="289"/>
      <c r="T138" s="290"/>
      <c r="U138" s="15"/>
      <c r="V138" s="15"/>
      <c r="W138" s="15"/>
      <c r="X138" s="15"/>
      <c r="Y138" s="15"/>
      <c r="Z138" s="15"/>
      <c r="AA138" s="15"/>
      <c r="AB138" s="15"/>
      <c r="AC138" s="15"/>
      <c r="AD138" s="15"/>
      <c r="AE138" s="15"/>
      <c r="AT138" s="291" t="s">
        <v>248</v>
      </c>
      <c r="AU138" s="291" t="s">
        <v>89</v>
      </c>
      <c r="AV138" s="15" t="s">
        <v>87</v>
      </c>
      <c r="AW138" s="15" t="s">
        <v>41</v>
      </c>
      <c r="AX138" s="15" t="s">
        <v>80</v>
      </c>
      <c r="AY138" s="291" t="s">
        <v>235</v>
      </c>
    </row>
    <row r="139" s="15" customFormat="1">
      <c r="A139" s="15"/>
      <c r="B139" s="282"/>
      <c r="C139" s="283"/>
      <c r="D139" s="242" t="s">
        <v>248</v>
      </c>
      <c r="E139" s="284" t="s">
        <v>39</v>
      </c>
      <c r="F139" s="285" t="s">
        <v>1284</v>
      </c>
      <c r="G139" s="283"/>
      <c r="H139" s="284" t="s">
        <v>39</v>
      </c>
      <c r="I139" s="286"/>
      <c r="J139" s="283"/>
      <c r="K139" s="283"/>
      <c r="L139" s="287"/>
      <c r="M139" s="288"/>
      <c r="N139" s="289"/>
      <c r="O139" s="289"/>
      <c r="P139" s="289"/>
      <c r="Q139" s="289"/>
      <c r="R139" s="289"/>
      <c r="S139" s="289"/>
      <c r="T139" s="290"/>
      <c r="U139" s="15"/>
      <c r="V139" s="15"/>
      <c r="W139" s="15"/>
      <c r="X139" s="15"/>
      <c r="Y139" s="15"/>
      <c r="Z139" s="15"/>
      <c r="AA139" s="15"/>
      <c r="AB139" s="15"/>
      <c r="AC139" s="15"/>
      <c r="AD139" s="15"/>
      <c r="AE139" s="15"/>
      <c r="AT139" s="291" t="s">
        <v>248</v>
      </c>
      <c r="AU139" s="291" t="s">
        <v>89</v>
      </c>
      <c r="AV139" s="15" t="s">
        <v>87</v>
      </c>
      <c r="AW139" s="15" t="s">
        <v>41</v>
      </c>
      <c r="AX139" s="15" t="s">
        <v>80</v>
      </c>
      <c r="AY139" s="291" t="s">
        <v>235</v>
      </c>
    </row>
    <row r="140" s="15" customFormat="1">
      <c r="A140" s="15"/>
      <c r="B140" s="282"/>
      <c r="C140" s="283"/>
      <c r="D140" s="242" t="s">
        <v>248</v>
      </c>
      <c r="E140" s="284" t="s">
        <v>39</v>
      </c>
      <c r="F140" s="285" t="s">
        <v>1285</v>
      </c>
      <c r="G140" s="283"/>
      <c r="H140" s="284" t="s">
        <v>39</v>
      </c>
      <c r="I140" s="286"/>
      <c r="J140" s="283"/>
      <c r="K140" s="283"/>
      <c r="L140" s="287"/>
      <c r="M140" s="288"/>
      <c r="N140" s="289"/>
      <c r="O140" s="289"/>
      <c r="P140" s="289"/>
      <c r="Q140" s="289"/>
      <c r="R140" s="289"/>
      <c r="S140" s="289"/>
      <c r="T140" s="290"/>
      <c r="U140" s="15"/>
      <c r="V140" s="15"/>
      <c r="W140" s="15"/>
      <c r="X140" s="15"/>
      <c r="Y140" s="15"/>
      <c r="Z140" s="15"/>
      <c r="AA140" s="15"/>
      <c r="AB140" s="15"/>
      <c r="AC140" s="15"/>
      <c r="AD140" s="15"/>
      <c r="AE140" s="15"/>
      <c r="AT140" s="291" t="s">
        <v>248</v>
      </c>
      <c r="AU140" s="291" t="s">
        <v>89</v>
      </c>
      <c r="AV140" s="15" t="s">
        <v>87</v>
      </c>
      <c r="AW140" s="15" t="s">
        <v>41</v>
      </c>
      <c r="AX140" s="15" t="s">
        <v>80</v>
      </c>
      <c r="AY140" s="291" t="s">
        <v>235</v>
      </c>
    </row>
    <row r="141" s="14" customFormat="1">
      <c r="A141" s="14"/>
      <c r="B141" s="258"/>
      <c r="C141" s="259"/>
      <c r="D141" s="242" t="s">
        <v>248</v>
      </c>
      <c r="E141" s="260" t="s">
        <v>39</v>
      </c>
      <c r="F141" s="261" t="s">
        <v>250</v>
      </c>
      <c r="G141" s="259"/>
      <c r="H141" s="262">
        <v>13.199999999999999</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248</v>
      </c>
      <c r="AU141" s="268" t="s">
        <v>89</v>
      </c>
      <c r="AV141" s="14" t="s">
        <v>242</v>
      </c>
      <c r="AW141" s="14" t="s">
        <v>41</v>
      </c>
      <c r="AX141" s="14" t="s">
        <v>87</v>
      </c>
      <c r="AY141" s="268" t="s">
        <v>235</v>
      </c>
    </row>
    <row r="142" s="2" customFormat="1" ht="21.75" customHeight="1">
      <c r="A142" s="39"/>
      <c r="B142" s="40"/>
      <c r="C142" s="269" t="s">
        <v>302</v>
      </c>
      <c r="D142" s="269" t="s">
        <v>290</v>
      </c>
      <c r="E142" s="270" t="s">
        <v>1286</v>
      </c>
      <c r="F142" s="271" t="s">
        <v>1287</v>
      </c>
      <c r="G142" s="272" t="s">
        <v>182</v>
      </c>
      <c r="H142" s="273">
        <v>23.972000000000001</v>
      </c>
      <c r="I142" s="274"/>
      <c r="J142" s="275">
        <f>ROUND(I142*H142,2)</f>
        <v>0</v>
      </c>
      <c r="K142" s="271" t="s">
        <v>241</v>
      </c>
      <c r="L142" s="276"/>
      <c r="M142" s="277" t="s">
        <v>39</v>
      </c>
      <c r="N142" s="278" t="s">
        <v>53</v>
      </c>
      <c r="O142" s="86"/>
      <c r="P142" s="238">
        <f>O142*H142</f>
        <v>0</v>
      </c>
      <c r="Q142" s="238">
        <v>1</v>
      </c>
      <c r="R142" s="238">
        <f>Q142*H142</f>
        <v>23.972000000000001</v>
      </c>
      <c r="S142" s="238">
        <v>0</v>
      </c>
      <c r="T142" s="239">
        <f>S142*H142</f>
        <v>0</v>
      </c>
      <c r="U142" s="39"/>
      <c r="V142" s="39"/>
      <c r="W142" s="39"/>
      <c r="X142" s="39"/>
      <c r="Y142" s="39"/>
      <c r="Z142" s="39"/>
      <c r="AA142" s="39"/>
      <c r="AB142" s="39"/>
      <c r="AC142" s="39"/>
      <c r="AD142" s="39"/>
      <c r="AE142" s="39"/>
      <c r="AR142" s="240" t="s">
        <v>289</v>
      </c>
      <c r="AT142" s="240" t="s">
        <v>290</v>
      </c>
      <c r="AU142" s="240" t="s">
        <v>89</v>
      </c>
      <c r="AY142" s="17" t="s">
        <v>235</v>
      </c>
      <c r="BE142" s="241">
        <f>IF(N142="základní",J142,0)</f>
        <v>0</v>
      </c>
      <c r="BF142" s="241">
        <f>IF(N142="snížená",J142,0)</f>
        <v>0</v>
      </c>
      <c r="BG142" s="241">
        <f>IF(N142="zákl. přenesená",J142,0)</f>
        <v>0</v>
      </c>
      <c r="BH142" s="241">
        <f>IF(N142="sníž. přenesená",J142,0)</f>
        <v>0</v>
      </c>
      <c r="BI142" s="241">
        <f>IF(N142="nulová",J142,0)</f>
        <v>0</v>
      </c>
      <c r="BJ142" s="17" t="s">
        <v>242</v>
      </c>
      <c r="BK142" s="241">
        <f>ROUND(I142*H142,2)</f>
        <v>0</v>
      </c>
      <c r="BL142" s="17" t="s">
        <v>242</v>
      </c>
      <c r="BM142" s="240" t="s">
        <v>1288</v>
      </c>
    </row>
    <row r="143" s="2" customFormat="1">
      <c r="A143" s="39"/>
      <c r="B143" s="40"/>
      <c r="C143" s="41"/>
      <c r="D143" s="242" t="s">
        <v>244</v>
      </c>
      <c r="E143" s="41"/>
      <c r="F143" s="243" t="s">
        <v>1287</v>
      </c>
      <c r="G143" s="41"/>
      <c r="H143" s="41"/>
      <c r="I143" s="149"/>
      <c r="J143" s="41"/>
      <c r="K143" s="41"/>
      <c r="L143" s="45"/>
      <c r="M143" s="244"/>
      <c r="N143" s="245"/>
      <c r="O143" s="86"/>
      <c r="P143" s="86"/>
      <c r="Q143" s="86"/>
      <c r="R143" s="86"/>
      <c r="S143" s="86"/>
      <c r="T143" s="87"/>
      <c r="U143" s="39"/>
      <c r="V143" s="39"/>
      <c r="W143" s="39"/>
      <c r="X143" s="39"/>
      <c r="Y143" s="39"/>
      <c r="Z143" s="39"/>
      <c r="AA143" s="39"/>
      <c r="AB143" s="39"/>
      <c r="AC143" s="39"/>
      <c r="AD143" s="39"/>
      <c r="AE143" s="39"/>
      <c r="AT143" s="17" t="s">
        <v>244</v>
      </c>
      <c r="AU143" s="17" t="s">
        <v>89</v>
      </c>
    </row>
    <row r="144" s="13" customFormat="1">
      <c r="A144" s="13"/>
      <c r="B144" s="247"/>
      <c r="C144" s="248"/>
      <c r="D144" s="242" t="s">
        <v>248</v>
      </c>
      <c r="E144" s="249" t="s">
        <v>1362</v>
      </c>
      <c r="F144" s="250" t="s">
        <v>1363</v>
      </c>
      <c r="G144" s="248"/>
      <c r="H144" s="251">
        <v>23.972000000000001</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248</v>
      </c>
      <c r="AU144" s="257" t="s">
        <v>89</v>
      </c>
      <c r="AV144" s="13" t="s">
        <v>89</v>
      </c>
      <c r="AW144" s="13" t="s">
        <v>41</v>
      </c>
      <c r="AX144" s="13" t="s">
        <v>80</v>
      </c>
      <c r="AY144" s="257" t="s">
        <v>235</v>
      </c>
    </row>
    <row r="145" s="14" customFormat="1">
      <c r="A145" s="14"/>
      <c r="B145" s="258"/>
      <c r="C145" s="259"/>
      <c r="D145" s="242" t="s">
        <v>248</v>
      </c>
      <c r="E145" s="260" t="s">
        <v>39</v>
      </c>
      <c r="F145" s="261" t="s">
        <v>250</v>
      </c>
      <c r="G145" s="259"/>
      <c r="H145" s="262">
        <v>23.972000000000001</v>
      </c>
      <c r="I145" s="263"/>
      <c r="J145" s="259"/>
      <c r="K145" s="259"/>
      <c r="L145" s="264"/>
      <c r="M145" s="265"/>
      <c r="N145" s="266"/>
      <c r="O145" s="266"/>
      <c r="P145" s="266"/>
      <c r="Q145" s="266"/>
      <c r="R145" s="266"/>
      <c r="S145" s="266"/>
      <c r="T145" s="267"/>
      <c r="U145" s="14"/>
      <c r="V145" s="14"/>
      <c r="W145" s="14"/>
      <c r="X145" s="14"/>
      <c r="Y145" s="14"/>
      <c r="Z145" s="14"/>
      <c r="AA145" s="14"/>
      <c r="AB145" s="14"/>
      <c r="AC145" s="14"/>
      <c r="AD145" s="14"/>
      <c r="AE145" s="14"/>
      <c r="AT145" s="268" t="s">
        <v>248</v>
      </c>
      <c r="AU145" s="268" t="s">
        <v>89</v>
      </c>
      <c r="AV145" s="14" t="s">
        <v>242</v>
      </c>
      <c r="AW145" s="14" t="s">
        <v>41</v>
      </c>
      <c r="AX145" s="14" t="s">
        <v>87</v>
      </c>
      <c r="AY145" s="268" t="s">
        <v>235</v>
      </c>
    </row>
    <row r="146" s="2" customFormat="1" ht="21.75" customHeight="1">
      <c r="A146" s="39"/>
      <c r="B146" s="40"/>
      <c r="C146" s="269" t="s">
        <v>307</v>
      </c>
      <c r="D146" s="269" t="s">
        <v>290</v>
      </c>
      <c r="E146" s="270" t="s">
        <v>752</v>
      </c>
      <c r="F146" s="271" t="s">
        <v>753</v>
      </c>
      <c r="G146" s="272" t="s">
        <v>182</v>
      </c>
      <c r="H146" s="273">
        <v>11.986000000000001</v>
      </c>
      <c r="I146" s="274"/>
      <c r="J146" s="275">
        <f>ROUND(I146*H146,2)</f>
        <v>0</v>
      </c>
      <c r="K146" s="271" t="s">
        <v>241</v>
      </c>
      <c r="L146" s="276"/>
      <c r="M146" s="277" t="s">
        <v>39</v>
      </c>
      <c r="N146" s="278" t="s">
        <v>53</v>
      </c>
      <c r="O146" s="86"/>
      <c r="P146" s="238">
        <f>O146*H146</f>
        <v>0</v>
      </c>
      <c r="Q146" s="238">
        <v>1</v>
      </c>
      <c r="R146" s="238">
        <f>Q146*H146</f>
        <v>11.986000000000001</v>
      </c>
      <c r="S146" s="238">
        <v>0</v>
      </c>
      <c r="T146" s="239">
        <f>S146*H146</f>
        <v>0</v>
      </c>
      <c r="U146" s="39"/>
      <c r="V146" s="39"/>
      <c r="W146" s="39"/>
      <c r="X146" s="39"/>
      <c r="Y146" s="39"/>
      <c r="Z146" s="39"/>
      <c r="AA146" s="39"/>
      <c r="AB146" s="39"/>
      <c r="AC146" s="39"/>
      <c r="AD146" s="39"/>
      <c r="AE146" s="39"/>
      <c r="AR146" s="240" t="s">
        <v>289</v>
      </c>
      <c r="AT146" s="240" t="s">
        <v>290</v>
      </c>
      <c r="AU146" s="240" t="s">
        <v>89</v>
      </c>
      <c r="AY146" s="17" t="s">
        <v>235</v>
      </c>
      <c r="BE146" s="241">
        <f>IF(N146="základní",J146,0)</f>
        <v>0</v>
      </c>
      <c r="BF146" s="241">
        <f>IF(N146="snížená",J146,0)</f>
        <v>0</v>
      </c>
      <c r="BG146" s="241">
        <f>IF(N146="zákl. přenesená",J146,0)</f>
        <v>0</v>
      </c>
      <c r="BH146" s="241">
        <f>IF(N146="sníž. přenesená",J146,0)</f>
        <v>0</v>
      </c>
      <c r="BI146" s="241">
        <f>IF(N146="nulová",J146,0)</f>
        <v>0</v>
      </c>
      <c r="BJ146" s="17" t="s">
        <v>242</v>
      </c>
      <c r="BK146" s="241">
        <f>ROUND(I146*H146,2)</f>
        <v>0</v>
      </c>
      <c r="BL146" s="17" t="s">
        <v>242</v>
      </c>
      <c r="BM146" s="240" t="s">
        <v>1291</v>
      </c>
    </row>
    <row r="147" s="2" customFormat="1">
      <c r="A147" s="39"/>
      <c r="B147" s="40"/>
      <c r="C147" s="41"/>
      <c r="D147" s="242" t="s">
        <v>244</v>
      </c>
      <c r="E147" s="41"/>
      <c r="F147" s="243" t="s">
        <v>753</v>
      </c>
      <c r="G147" s="41"/>
      <c r="H147" s="41"/>
      <c r="I147" s="149"/>
      <c r="J147" s="41"/>
      <c r="K147" s="41"/>
      <c r="L147" s="45"/>
      <c r="M147" s="244"/>
      <c r="N147" s="245"/>
      <c r="O147" s="86"/>
      <c r="P147" s="86"/>
      <c r="Q147" s="86"/>
      <c r="R147" s="86"/>
      <c r="S147" s="86"/>
      <c r="T147" s="87"/>
      <c r="U147" s="39"/>
      <c r="V147" s="39"/>
      <c r="W147" s="39"/>
      <c r="X147" s="39"/>
      <c r="Y147" s="39"/>
      <c r="Z147" s="39"/>
      <c r="AA147" s="39"/>
      <c r="AB147" s="39"/>
      <c r="AC147" s="39"/>
      <c r="AD147" s="39"/>
      <c r="AE147" s="39"/>
      <c r="AT147" s="17" t="s">
        <v>244</v>
      </c>
      <c r="AU147" s="17" t="s">
        <v>89</v>
      </c>
    </row>
    <row r="148" s="13" customFormat="1">
      <c r="A148" s="13"/>
      <c r="B148" s="247"/>
      <c r="C148" s="248"/>
      <c r="D148" s="242" t="s">
        <v>248</v>
      </c>
      <c r="E148" s="249" t="s">
        <v>1364</v>
      </c>
      <c r="F148" s="250" t="s">
        <v>1365</v>
      </c>
      <c r="G148" s="248"/>
      <c r="H148" s="251">
        <v>11.986000000000001</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248</v>
      </c>
      <c r="AU148" s="257" t="s">
        <v>89</v>
      </c>
      <c r="AV148" s="13" t="s">
        <v>89</v>
      </c>
      <c r="AW148" s="13" t="s">
        <v>41</v>
      </c>
      <c r="AX148" s="13" t="s">
        <v>80</v>
      </c>
      <c r="AY148" s="257" t="s">
        <v>235</v>
      </c>
    </row>
    <row r="149" s="14" customFormat="1">
      <c r="A149" s="14"/>
      <c r="B149" s="258"/>
      <c r="C149" s="259"/>
      <c r="D149" s="242" t="s">
        <v>248</v>
      </c>
      <c r="E149" s="260" t="s">
        <v>39</v>
      </c>
      <c r="F149" s="261" t="s">
        <v>250</v>
      </c>
      <c r="G149" s="259"/>
      <c r="H149" s="262">
        <v>11.986000000000001</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248</v>
      </c>
      <c r="AU149" s="268" t="s">
        <v>89</v>
      </c>
      <c r="AV149" s="14" t="s">
        <v>242</v>
      </c>
      <c r="AW149" s="14" t="s">
        <v>41</v>
      </c>
      <c r="AX149" s="14" t="s">
        <v>87</v>
      </c>
      <c r="AY149" s="268" t="s">
        <v>235</v>
      </c>
    </row>
    <row r="150" s="2" customFormat="1" ht="21.75" customHeight="1">
      <c r="A150" s="39"/>
      <c r="B150" s="40"/>
      <c r="C150" s="269" t="s">
        <v>313</v>
      </c>
      <c r="D150" s="269" t="s">
        <v>290</v>
      </c>
      <c r="E150" s="270" t="s">
        <v>291</v>
      </c>
      <c r="F150" s="271" t="s">
        <v>292</v>
      </c>
      <c r="G150" s="272" t="s">
        <v>182</v>
      </c>
      <c r="H150" s="273">
        <v>129.93000000000001</v>
      </c>
      <c r="I150" s="274"/>
      <c r="J150" s="275">
        <f>ROUND(I150*H150,2)</f>
        <v>0</v>
      </c>
      <c r="K150" s="271" t="s">
        <v>241</v>
      </c>
      <c r="L150" s="276"/>
      <c r="M150" s="277" t="s">
        <v>39</v>
      </c>
      <c r="N150" s="278" t="s">
        <v>53</v>
      </c>
      <c r="O150" s="86"/>
      <c r="P150" s="238">
        <f>O150*H150</f>
        <v>0</v>
      </c>
      <c r="Q150" s="238">
        <v>1</v>
      </c>
      <c r="R150" s="238">
        <f>Q150*H150</f>
        <v>129.93000000000001</v>
      </c>
      <c r="S150" s="238">
        <v>0</v>
      </c>
      <c r="T150" s="239">
        <f>S150*H150</f>
        <v>0</v>
      </c>
      <c r="U150" s="39"/>
      <c r="V150" s="39"/>
      <c r="W150" s="39"/>
      <c r="X150" s="39"/>
      <c r="Y150" s="39"/>
      <c r="Z150" s="39"/>
      <c r="AA150" s="39"/>
      <c r="AB150" s="39"/>
      <c r="AC150" s="39"/>
      <c r="AD150" s="39"/>
      <c r="AE150" s="39"/>
      <c r="AR150" s="240" t="s">
        <v>289</v>
      </c>
      <c r="AT150" s="240" t="s">
        <v>290</v>
      </c>
      <c r="AU150" s="240" t="s">
        <v>89</v>
      </c>
      <c r="AY150" s="17" t="s">
        <v>235</v>
      </c>
      <c r="BE150" s="241">
        <f>IF(N150="základní",J150,0)</f>
        <v>0</v>
      </c>
      <c r="BF150" s="241">
        <f>IF(N150="snížená",J150,0)</f>
        <v>0</v>
      </c>
      <c r="BG150" s="241">
        <f>IF(N150="zákl. přenesená",J150,0)</f>
        <v>0</v>
      </c>
      <c r="BH150" s="241">
        <f>IF(N150="sníž. přenesená",J150,0)</f>
        <v>0</v>
      </c>
      <c r="BI150" s="241">
        <f>IF(N150="nulová",J150,0)</f>
        <v>0</v>
      </c>
      <c r="BJ150" s="17" t="s">
        <v>242</v>
      </c>
      <c r="BK150" s="241">
        <f>ROUND(I150*H150,2)</f>
        <v>0</v>
      </c>
      <c r="BL150" s="17" t="s">
        <v>242</v>
      </c>
      <c r="BM150" s="240" t="s">
        <v>1294</v>
      </c>
    </row>
    <row r="151" s="2" customFormat="1">
      <c r="A151" s="39"/>
      <c r="B151" s="40"/>
      <c r="C151" s="41"/>
      <c r="D151" s="242" t="s">
        <v>244</v>
      </c>
      <c r="E151" s="41"/>
      <c r="F151" s="243" t="s">
        <v>292</v>
      </c>
      <c r="G151" s="41"/>
      <c r="H151" s="41"/>
      <c r="I151" s="149"/>
      <c r="J151" s="41"/>
      <c r="K151" s="41"/>
      <c r="L151" s="45"/>
      <c r="M151" s="244"/>
      <c r="N151" s="245"/>
      <c r="O151" s="86"/>
      <c r="P151" s="86"/>
      <c r="Q151" s="86"/>
      <c r="R151" s="86"/>
      <c r="S151" s="86"/>
      <c r="T151" s="87"/>
      <c r="U151" s="39"/>
      <c r="V151" s="39"/>
      <c r="W151" s="39"/>
      <c r="X151" s="39"/>
      <c r="Y151" s="39"/>
      <c r="Z151" s="39"/>
      <c r="AA151" s="39"/>
      <c r="AB151" s="39"/>
      <c r="AC151" s="39"/>
      <c r="AD151" s="39"/>
      <c r="AE151" s="39"/>
      <c r="AT151" s="17" t="s">
        <v>244</v>
      </c>
      <c r="AU151" s="17" t="s">
        <v>89</v>
      </c>
    </row>
    <row r="152" s="13" customFormat="1">
      <c r="A152" s="13"/>
      <c r="B152" s="247"/>
      <c r="C152" s="248"/>
      <c r="D152" s="242" t="s">
        <v>248</v>
      </c>
      <c r="E152" s="249" t="s">
        <v>39</v>
      </c>
      <c r="F152" s="250" t="s">
        <v>1366</v>
      </c>
      <c r="G152" s="248"/>
      <c r="H152" s="251">
        <v>129.93000000000001</v>
      </c>
      <c r="I152" s="252"/>
      <c r="J152" s="248"/>
      <c r="K152" s="248"/>
      <c r="L152" s="253"/>
      <c r="M152" s="254"/>
      <c r="N152" s="255"/>
      <c r="O152" s="255"/>
      <c r="P152" s="255"/>
      <c r="Q152" s="255"/>
      <c r="R152" s="255"/>
      <c r="S152" s="255"/>
      <c r="T152" s="256"/>
      <c r="U152" s="13"/>
      <c r="V152" s="13"/>
      <c r="W152" s="13"/>
      <c r="X152" s="13"/>
      <c r="Y152" s="13"/>
      <c r="Z152" s="13"/>
      <c r="AA152" s="13"/>
      <c r="AB152" s="13"/>
      <c r="AC152" s="13"/>
      <c r="AD152" s="13"/>
      <c r="AE152" s="13"/>
      <c r="AT152" s="257" t="s">
        <v>248</v>
      </c>
      <c r="AU152" s="257" t="s">
        <v>89</v>
      </c>
      <c r="AV152" s="13" t="s">
        <v>89</v>
      </c>
      <c r="AW152" s="13" t="s">
        <v>41</v>
      </c>
      <c r="AX152" s="13" t="s">
        <v>80</v>
      </c>
      <c r="AY152" s="257" t="s">
        <v>235</v>
      </c>
    </row>
    <row r="153" s="14" customFormat="1">
      <c r="A153" s="14"/>
      <c r="B153" s="258"/>
      <c r="C153" s="259"/>
      <c r="D153" s="242" t="s">
        <v>248</v>
      </c>
      <c r="E153" s="260" t="s">
        <v>1367</v>
      </c>
      <c r="F153" s="261" t="s">
        <v>250</v>
      </c>
      <c r="G153" s="259"/>
      <c r="H153" s="262">
        <v>129.93000000000001</v>
      </c>
      <c r="I153" s="263"/>
      <c r="J153" s="259"/>
      <c r="K153" s="259"/>
      <c r="L153" s="264"/>
      <c r="M153" s="265"/>
      <c r="N153" s="266"/>
      <c r="O153" s="266"/>
      <c r="P153" s="266"/>
      <c r="Q153" s="266"/>
      <c r="R153" s="266"/>
      <c r="S153" s="266"/>
      <c r="T153" s="267"/>
      <c r="U153" s="14"/>
      <c r="V153" s="14"/>
      <c r="W153" s="14"/>
      <c r="X153" s="14"/>
      <c r="Y153" s="14"/>
      <c r="Z153" s="14"/>
      <c r="AA153" s="14"/>
      <c r="AB153" s="14"/>
      <c r="AC153" s="14"/>
      <c r="AD153" s="14"/>
      <c r="AE153" s="14"/>
      <c r="AT153" s="268" t="s">
        <v>248</v>
      </c>
      <c r="AU153" s="268" t="s">
        <v>89</v>
      </c>
      <c r="AV153" s="14" t="s">
        <v>242</v>
      </c>
      <c r="AW153" s="14" t="s">
        <v>41</v>
      </c>
      <c r="AX153" s="14" t="s">
        <v>87</v>
      </c>
      <c r="AY153" s="268" t="s">
        <v>235</v>
      </c>
    </row>
    <row r="154" s="2" customFormat="1" ht="21.75" customHeight="1">
      <c r="A154" s="39"/>
      <c r="B154" s="40"/>
      <c r="C154" s="229" t="s">
        <v>318</v>
      </c>
      <c r="D154" s="229" t="s">
        <v>238</v>
      </c>
      <c r="E154" s="230" t="s">
        <v>1297</v>
      </c>
      <c r="F154" s="231" t="s">
        <v>1298</v>
      </c>
      <c r="G154" s="232" t="s">
        <v>197</v>
      </c>
      <c r="H154" s="233">
        <v>13.199999999999999</v>
      </c>
      <c r="I154" s="234"/>
      <c r="J154" s="235">
        <f>ROUND(I154*H154,2)</f>
        <v>0</v>
      </c>
      <c r="K154" s="231" t="s">
        <v>241</v>
      </c>
      <c r="L154" s="45"/>
      <c r="M154" s="236" t="s">
        <v>39</v>
      </c>
      <c r="N154" s="237" t="s">
        <v>53</v>
      </c>
      <c r="O154" s="86"/>
      <c r="P154" s="238">
        <f>O154*H154</f>
        <v>0</v>
      </c>
      <c r="Q154" s="238">
        <v>0</v>
      </c>
      <c r="R154" s="238">
        <f>Q154*H154</f>
        <v>0</v>
      </c>
      <c r="S154" s="238">
        <v>0</v>
      </c>
      <c r="T154" s="239">
        <f>S154*H154</f>
        <v>0</v>
      </c>
      <c r="U154" s="39"/>
      <c r="V154" s="39"/>
      <c r="W154" s="39"/>
      <c r="X154" s="39"/>
      <c r="Y154" s="39"/>
      <c r="Z154" s="39"/>
      <c r="AA154" s="39"/>
      <c r="AB154" s="39"/>
      <c r="AC154" s="39"/>
      <c r="AD154" s="39"/>
      <c r="AE154" s="39"/>
      <c r="AR154" s="240" t="s">
        <v>242</v>
      </c>
      <c r="AT154" s="240" t="s">
        <v>238</v>
      </c>
      <c r="AU154" s="240" t="s">
        <v>89</v>
      </c>
      <c r="AY154" s="17" t="s">
        <v>235</v>
      </c>
      <c r="BE154" s="241">
        <f>IF(N154="základní",J154,0)</f>
        <v>0</v>
      </c>
      <c r="BF154" s="241">
        <f>IF(N154="snížená",J154,0)</f>
        <v>0</v>
      </c>
      <c r="BG154" s="241">
        <f>IF(N154="zákl. přenesená",J154,0)</f>
        <v>0</v>
      </c>
      <c r="BH154" s="241">
        <f>IF(N154="sníž. přenesená",J154,0)</f>
        <v>0</v>
      </c>
      <c r="BI154" s="241">
        <f>IF(N154="nulová",J154,0)</f>
        <v>0</v>
      </c>
      <c r="BJ154" s="17" t="s">
        <v>242</v>
      </c>
      <c r="BK154" s="241">
        <f>ROUND(I154*H154,2)</f>
        <v>0</v>
      </c>
      <c r="BL154" s="17" t="s">
        <v>242</v>
      </c>
      <c r="BM154" s="240" t="s">
        <v>1299</v>
      </c>
    </row>
    <row r="155" s="2" customFormat="1">
      <c r="A155" s="39"/>
      <c r="B155" s="40"/>
      <c r="C155" s="41"/>
      <c r="D155" s="242" t="s">
        <v>244</v>
      </c>
      <c r="E155" s="41"/>
      <c r="F155" s="243" t="s">
        <v>1300</v>
      </c>
      <c r="G155" s="41"/>
      <c r="H155" s="41"/>
      <c r="I155" s="149"/>
      <c r="J155" s="41"/>
      <c r="K155" s="41"/>
      <c r="L155" s="45"/>
      <c r="M155" s="244"/>
      <c r="N155" s="245"/>
      <c r="O155" s="86"/>
      <c r="P155" s="86"/>
      <c r="Q155" s="86"/>
      <c r="R155" s="86"/>
      <c r="S155" s="86"/>
      <c r="T155" s="87"/>
      <c r="U155" s="39"/>
      <c r="V155" s="39"/>
      <c r="W155" s="39"/>
      <c r="X155" s="39"/>
      <c r="Y155" s="39"/>
      <c r="Z155" s="39"/>
      <c r="AA155" s="39"/>
      <c r="AB155" s="39"/>
      <c r="AC155" s="39"/>
      <c r="AD155" s="39"/>
      <c r="AE155" s="39"/>
      <c r="AT155" s="17" t="s">
        <v>244</v>
      </c>
      <c r="AU155" s="17" t="s">
        <v>89</v>
      </c>
    </row>
    <row r="156" s="2" customFormat="1">
      <c r="A156" s="39"/>
      <c r="B156" s="40"/>
      <c r="C156" s="41"/>
      <c r="D156" s="242" t="s">
        <v>246</v>
      </c>
      <c r="E156" s="41"/>
      <c r="F156" s="246" t="s">
        <v>728</v>
      </c>
      <c r="G156" s="41"/>
      <c r="H156" s="41"/>
      <c r="I156" s="149"/>
      <c r="J156" s="41"/>
      <c r="K156" s="41"/>
      <c r="L156" s="45"/>
      <c r="M156" s="244"/>
      <c r="N156" s="245"/>
      <c r="O156" s="86"/>
      <c r="P156" s="86"/>
      <c r="Q156" s="86"/>
      <c r="R156" s="86"/>
      <c r="S156" s="86"/>
      <c r="T156" s="87"/>
      <c r="U156" s="39"/>
      <c r="V156" s="39"/>
      <c r="W156" s="39"/>
      <c r="X156" s="39"/>
      <c r="Y156" s="39"/>
      <c r="Z156" s="39"/>
      <c r="AA156" s="39"/>
      <c r="AB156" s="39"/>
      <c r="AC156" s="39"/>
      <c r="AD156" s="39"/>
      <c r="AE156" s="39"/>
      <c r="AT156" s="17" t="s">
        <v>246</v>
      </c>
      <c r="AU156" s="17" t="s">
        <v>89</v>
      </c>
    </row>
    <row r="157" s="13" customFormat="1">
      <c r="A157" s="13"/>
      <c r="B157" s="247"/>
      <c r="C157" s="248"/>
      <c r="D157" s="242" t="s">
        <v>248</v>
      </c>
      <c r="E157" s="249" t="s">
        <v>39</v>
      </c>
      <c r="F157" s="250" t="s">
        <v>1368</v>
      </c>
      <c r="G157" s="248"/>
      <c r="H157" s="251">
        <v>13.199999999999999</v>
      </c>
      <c r="I157" s="252"/>
      <c r="J157" s="248"/>
      <c r="K157" s="248"/>
      <c r="L157" s="253"/>
      <c r="M157" s="254"/>
      <c r="N157" s="255"/>
      <c r="O157" s="255"/>
      <c r="P157" s="255"/>
      <c r="Q157" s="255"/>
      <c r="R157" s="255"/>
      <c r="S157" s="255"/>
      <c r="T157" s="256"/>
      <c r="U157" s="13"/>
      <c r="V157" s="13"/>
      <c r="W157" s="13"/>
      <c r="X157" s="13"/>
      <c r="Y157" s="13"/>
      <c r="Z157" s="13"/>
      <c r="AA157" s="13"/>
      <c r="AB157" s="13"/>
      <c r="AC157" s="13"/>
      <c r="AD157" s="13"/>
      <c r="AE157" s="13"/>
      <c r="AT157" s="257" t="s">
        <v>248</v>
      </c>
      <c r="AU157" s="257" t="s">
        <v>89</v>
      </c>
      <c r="AV157" s="13" t="s">
        <v>89</v>
      </c>
      <c r="AW157" s="13" t="s">
        <v>41</v>
      </c>
      <c r="AX157" s="13" t="s">
        <v>80</v>
      </c>
      <c r="AY157" s="257" t="s">
        <v>235</v>
      </c>
    </row>
    <row r="158" s="14" customFormat="1">
      <c r="A158" s="14"/>
      <c r="B158" s="258"/>
      <c r="C158" s="259"/>
      <c r="D158" s="242" t="s">
        <v>248</v>
      </c>
      <c r="E158" s="260" t="s">
        <v>1349</v>
      </c>
      <c r="F158" s="261" t="s">
        <v>250</v>
      </c>
      <c r="G158" s="259"/>
      <c r="H158" s="262">
        <v>13.199999999999999</v>
      </c>
      <c r="I158" s="263"/>
      <c r="J158" s="259"/>
      <c r="K158" s="259"/>
      <c r="L158" s="264"/>
      <c r="M158" s="265"/>
      <c r="N158" s="266"/>
      <c r="O158" s="266"/>
      <c r="P158" s="266"/>
      <c r="Q158" s="266"/>
      <c r="R158" s="266"/>
      <c r="S158" s="266"/>
      <c r="T158" s="267"/>
      <c r="U158" s="14"/>
      <c r="V158" s="14"/>
      <c r="W158" s="14"/>
      <c r="X158" s="14"/>
      <c r="Y158" s="14"/>
      <c r="Z158" s="14"/>
      <c r="AA158" s="14"/>
      <c r="AB158" s="14"/>
      <c r="AC158" s="14"/>
      <c r="AD158" s="14"/>
      <c r="AE158" s="14"/>
      <c r="AT158" s="268" t="s">
        <v>248</v>
      </c>
      <c r="AU158" s="268" t="s">
        <v>89</v>
      </c>
      <c r="AV158" s="14" t="s">
        <v>242</v>
      </c>
      <c r="AW158" s="14" t="s">
        <v>41</v>
      </c>
      <c r="AX158" s="14" t="s">
        <v>87</v>
      </c>
      <c r="AY158" s="268" t="s">
        <v>235</v>
      </c>
    </row>
    <row r="159" s="2" customFormat="1" ht="21.75" customHeight="1">
      <c r="A159" s="39"/>
      <c r="B159" s="40"/>
      <c r="C159" s="229" t="s">
        <v>323</v>
      </c>
      <c r="D159" s="229" t="s">
        <v>238</v>
      </c>
      <c r="E159" s="230" t="s">
        <v>1301</v>
      </c>
      <c r="F159" s="231" t="s">
        <v>1302</v>
      </c>
      <c r="G159" s="232" t="s">
        <v>197</v>
      </c>
      <c r="H159" s="233">
        <v>26.100000000000001</v>
      </c>
      <c r="I159" s="234"/>
      <c r="J159" s="235">
        <f>ROUND(I159*H159,2)</f>
        <v>0</v>
      </c>
      <c r="K159" s="231" t="s">
        <v>241</v>
      </c>
      <c r="L159" s="45"/>
      <c r="M159" s="236" t="s">
        <v>39</v>
      </c>
      <c r="N159" s="237" t="s">
        <v>53</v>
      </c>
      <c r="O159" s="86"/>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242</v>
      </c>
      <c r="AT159" s="240" t="s">
        <v>238</v>
      </c>
      <c r="AU159" s="240" t="s">
        <v>89</v>
      </c>
      <c r="AY159" s="17" t="s">
        <v>235</v>
      </c>
      <c r="BE159" s="241">
        <f>IF(N159="základní",J159,0)</f>
        <v>0</v>
      </c>
      <c r="BF159" s="241">
        <f>IF(N159="snížená",J159,0)</f>
        <v>0</v>
      </c>
      <c r="BG159" s="241">
        <f>IF(N159="zákl. přenesená",J159,0)</f>
        <v>0</v>
      </c>
      <c r="BH159" s="241">
        <f>IF(N159="sníž. přenesená",J159,0)</f>
        <v>0</v>
      </c>
      <c r="BI159" s="241">
        <f>IF(N159="nulová",J159,0)</f>
        <v>0</v>
      </c>
      <c r="BJ159" s="17" t="s">
        <v>242</v>
      </c>
      <c r="BK159" s="241">
        <f>ROUND(I159*H159,2)</f>
        <v>0</v>
      </c>
      <c r="BL159" s="17" t="s">
        <v>242</v>
      </c>
      <c r="BM159" s="240" t="s">
        <v>1303</v>
      </c>
    </row>
    <row r="160" s="2" customFormat="1">
      <c r="A160" s="39"/>
      <c r="B160" s="40"/>
      <c r="C160" s="41"/>
      <c r="D160" s="242" t="s">
        <v>244</v>
      </c>
      <c r="E160" s="41"/>
      <c r="F160" s="243" t="s">
        <v>1304</v>
      </c>
      <c r="G160" s="41"/>
      <c r="H160" s="41"/>
      <c r="I160" s="149"/>
      <c r="J160" s="41"/>
      <c r="K160" s="41"/>
      <c r="L160" s="45"/>
      <c r="M160" s="244"/>
      <c r="N160" s="245"/>
      <c r="O160" s="86"/>
      <c r="P160" s="86"/>
      <c r="Q160" s="86"/>
      <c r="R160" s="86"/>
      <c r="S160" s="86"/>
      <c r="T160" s="87"/>
      <c r="U160" s="39"/>
      <c r="V160" s="39"/>
      <c r="W160" s="39"/>
      <c r="X160" s="39"/>
      <c r="Y160" s="39"/>
      <c r="Z160" s="39"/>
      <c r="AA160" s="39"/>
      <c r="AB160" s="39"/>
      <c r="AC160" s="39"/>
      <c r="AD160" s="39"/>
      <c r="AE160" s="39"/>
      <c r="AT160" s="17" t="s">
        <v>244</v>
      </c>
      <c r="AU160" s="17" t="s">
        <v>89</v>
      </c>
    </row>
    <row r="161" s="2" customFormat="1">
      <c r="A161" s="39"/>
      <c r="B161" s="40"/>
      <c r="C161" s="41"/>
      <c r="D161" s="242" t="s">
        <v>246</v>
      </c>
      <c r="E161" s="41"/>
      <c r="F161" s="246" t="s">
        <v>734</v>
      </c>
      <c r="G161" s="41"/>
      <c r="H161" s="41"/>
      <c r="I161" s="149"/>
      <c r="J161" s="41"/>
      <c r="K161" s="41"/>
      <c r="L161" s="45"/>
      <c r="M161" s="244"/>
      <c r="N161" s="245"/>
      <c r="O161" s="86"/>
      <c r="P161" s="86"/>
      <c r="Q161" s="86"/>
      <c r="R161" s="86"/>
      <c r="S161" s="86"/>
      <c r="T161" s="87"/>
      <c r="U161" s="39"/>
      <c r="V161" s="39"/>
      <c r="W161" s="39"/>
      <c r="X161" s="39"/>
      <c r="Y161" s="39"/>
      <c r="Z161" s="39"/>
      <c r="AA161" s="39"/>
      <c r="AB161" s="39"/>
      <c r="AC161" s="39"/>
      <c r="AD161" s="39"/>
      <c r="AE161" s="39"/>
      <c r="AT161" s="17" t="s">
        <v>246</v>
      </c>
      <c r="AU161" s="17" t="s">
        <v>89</v>
      </c>
    </row>
    <row r="162" s="13" customFormat="1">
      <c r="A162" s="13"/>
      <c r="B162" s="247"/>
      <c r="C162" s="248"/>
      <c r="D162" s="242" t="s">
        <v>248</v>
      </c>
      <c r="E162" s="249" t="s">
        <v>39</v>
      </c>
      <c r="F162" s="250" t="s">
        <v>1369</v>
      </c>
      <c r="G162" s="248"/>
      <c r="H162" s="251">
        <v>12.5</v>
      </c>
      <c r="I162" s="252"/>
      <c r="J162" s="248"/>
      <c r="K162" s="248"/>
      <c r="L162" s="253"/>
      <c r="M162" s="254"/>
      <c r="N162" s="255"/>
      <c r="O162" s="255"/>
      <c r="P162" s="255"/>
      <c r="Q162" s="255"/>
      <c r="R162" s="255"/>
      <c r="S162" s="255"/>
      <c r="T162" s="256"/>
      <c r="U162" s="13"/>
      <c r="V162" s="13"/>
      <c r="W162" s="13"/>
      <c r="X162" s="13"/>
      <c r="Y162" s="13"/>
      <c r="Z162" s="13"/>
      <c r="AA162" s="13"/>
      <c r="AB162" s="13"/>
      <c r="AC162" s="13"/>
      <c r="AD162" s="13"/>
      <c r="AE162" s="13"/>
      <c r="AT162" s="257" t="s">
        <v>248</v>
      </c>
      <c r="AU162" s="257" t="s">
        <v>89</v>
      </c>
      <c r="AV162" s="13" t="s">
        <v>89</v>
      </c>
      <c r="AW162" s="13" t="s">
        <v>41</v>
      </c>
      <c r="AX162" s="13" t="s">
        <v>80</v>
      </c>
      <c r="AY162" s="257" t="s">
        <v>235</v>
      </c>
    </row>
    <row r="163" s="13" customFormat="1">
      <c r="A163" s="13"/>
      <c r="B163" s="247"/>
      <c r="C163" s="248"/>
      <c r="D163" s="242" t="s">
        <v>248</v>
      </c>
      <c r="E163" s="249" t="s">
        <v>39</v>
      </c>
      <c r="F163" s="250" t="s">
        <v>1370</v>
      </c>
      <c r="G163" s="248"/>
      <c r="H163" s="251">
        <v>13.6</v>
      </c>
      <c r="I163" s="252"/>
      <c r="J163" s="248"/>
      <c r="K163" s="248"/>
      <c r="L163" s="253"/>
      <c r="M163" s="254"/>
      <c r="N163" s="255"/>
      <c r="O163" s="255"/>
      <c r="P163" s="255"/>
      <c r="Q163" s="255"/>
      <c r="R163" s="255"/>
      <c r="S163" s="255"/>
      <c r="T163" s="256"/>
      <c r="U163" s="13"/>
      <c r="V163" s="13"/>
      <c r="W163" s="13"/>
      <c r="X163" s="13"/>
      <c r="Y163" s="13"/>
      <c r="Z163" s="13"/>
      <c r="AA163" s="13"/>
      <c r="AB163" s="13"/>
      <c r="AC163" s="13"/>
      <c r="AD163" s="13"/>
      <c r="AE163" s="13"/>
      <c r="AT163" s="257" t="s">
        <v>248</v>
      </c>
      <c r="AU163" s="257" t="s">
        <v>89</v>
      </c>
      <c r="AV163" s="13" t="s">
        <v>89</v>
      </c>
      <c r="AW163" s="13" t="s">
        <v>41</v>
      </c>
      <c r="AX163" s="13" t="s">
        <v>80</v>
      </c>
      <c r="AY163" s="257" t="s">
        <v>235</v>
      </c>
    </row>
    <row r="164" s="14" customFormat="1">
      <c r="A164" s="14"/>
      <c r="B164" s="258"/>
      <c r="C164" s="259"/>
      <c r="D164" s="242" t="s">
        <v>248</v>
      </c>
      <c r="E164" s="260" t="s">
        <v>39</v>
      </c>
      <c r="F164" s="261" t="s">
        <v>250</v>
      </c>
      <c r="G164" s="259"/>
      <c r="H164" s="262">
        <v>26.100000000000001</v>
      </c>
      <c r="I164" s="263"/>
      <c r="J164" s="259"/>
      <c r="K164" s="259"/>
      <c r="L164" s="264"/>
      <c r="M164" s="265"/>
      <c r="N164" s="266"/>
      <c r="O164" s="266"/>
      <c r="P164" s="266"/>
      <c r="Q164" s="266"/>
      <c r="R164" s="266"/>
      <c r="S164" s="266"/>
      <c r="T164" s="267"/>
      <c r="U164" s="14"/>
      <c r="V164" s="14"/>
      <c r="W164" s="14"/>
      <c r="X164" s="14"/>
      <c r="Y164" s="14"/>
      <c r="Z164" s="14"/>
      <c r="AA164" s="14"/>
      <c r="AB164" s="14"/>
      <c r="AC164" s="14"/>
      <c r="AD164" s="14"/>
      <c r="AE164" s="14"/>
      <c r="AT164" s="268" t="s">
        <v>248</v>
      </c>
      <c r="AU164" s="268" t="s">
        <v>89</v>
      </c>
      <c r="AV164" s="14" t="s">
        <v>242</v>
      </c>
      <c r="AW164" s="14" t="s">
        <v>41</v>
      </c>
      <c r="AX164" s="14" t="s">
        <v>87</v>
      </c>
      <c r="AY164" s="268" t="s">
        <v>235</v>
      </c>
    </row>
    <row r="165" s="2" customFormat="1" ht="21.75" customHeight="1">
      <c r="A165" s="39"/>
      <c r="B165" s="40"/>
      <c r="C165" s="229" t="s">
        <v>8</v>
      </c>
      <c r="D165" s="229" t="s">
        <v>238</v>
      </c>
      <c r="E165" s="230" t="s">
        <v>1307</v>
      </c>
      <c r="F165" s="231" t="s">
        <v>1308</v>
      </c>
      <c r="G165" s="232" t="s">
        <v>578</v>
      </c>
      <c r="H165" s="233">
        <v>78.409999999999997</v>
      </c>
      <c r="I165" s="234"/>
      <c r="J165" s="235">
        <f>ROUND(I165*H165,2)</f>
        <v>0</v>
      </c>
      <c r="K165" s="231" t="s">
        <v>241</v>
      </c>
      <c r="L165" s="45"/>
      <c r="M165" s="236" t="s">
        <v>39</v>
      </c>
      <c r="N165" s="237" t="s">
        <v>53</v>
      </c>
      <c r="O165" s="86"/>
      <c r="P165" s="238">
        <f>O165*H165</f>
        <v>0</v>
      </c>
      <c r="Q165" s="238">
        <v>0</v>
      </c>
      <c r="R165" s="238">
        <f>Q165*H165</f>
        <v>0</v>
      </c>
      <c r="S165" s="238">
        <v>0</v>
      </c>
      <c r="T165" s="239">
        <f>S165*H165</f>
        <v>0</v>
      </c>
      <c r="U165" s="39"/>
      <c r="V165" s="39"/>
      <c r="W165" s="39"/>
      <c r="X165" s="39"/>
      <c r="Y165" s="39"/>
      <c r="Z165" s="39"/>
      <c r="AA165" s="39"/>
      <c r="AB165" s="39"/>
      <c r="AC165" s="39"/>
      <c r="AD165" s="39"/>
      <c r="AE165" s="39"/>
      <c r="AR165" s="240" t="s">
        <v>242</v>
      </c>
      <c r="AT165" s="240" t="s">
        <v>238</v>
      </c>
      <c r="AU165" s="240" t="s">
        <v>89</v>
      </c>
      <c r="AY165" s="17" t="s">
        <v>235</v>
      </c>
      <c r="BE165" s="241">
        <f>IF(N165="základní",J165,0)</f>
        <v>0</v>
      </c>
      <c r="BF165" s="241">
        <f>IF(N165="snížená",J165,0)</f>
        <v>0</v>
      </c>
      <c r="BG165" s="241">
        <f>IF(N165="zákl. přenesená",J165,0)</f>
        <v>0</v>
      </c>
      <c r="BH165" s="241">
        <f>IF(N165="sníž. přenesená",J165,0)</f>
        <v>0</v>
      </c>
      <c r="BI165" s="241">
        <f>IF(N165="nulová",J165,0)</f>
        <v>0</v>
      </c>
      <c r="BJ165" s="17" t="s">
        <v>242</v>
      </c>
      <c r="BK165" s="241">
        <f>ROUND(I165*H165,2)</f>
        <v>0</v>
      </c>
      <c r="BL165" s="17" t="s">
        <v>242</v>
      </c>
      <c r="BM165" s="240" t="s">
        <v>1309</v>
      </c>
    </row>
    <row r="166" s="2" customFormat="1">
      <c r="A166" s="39"/>
      <c r="B166" s="40"/>
      <c r="C166" s="41"/>
      <c r="D166" s="242" t="s">
        <v>244</v>
      </c>
      <c r="E166" s="41"/>
      <c r="F166" s="243" t="s">
        <v>1310</v>
      </c>
      <c r="G166" s="41"/>
      <c r="H166" s="41"/>
      <c r="I166" s="149"/>
      <c r="J166" s="41"/>
      <c r="K166" s="41"/>
      <c r="L166" s="45"/>
      <c r="M166" s="244"/>
      <c r="N166" s="245"/>
      <c r="O166" s="86"/>
      <c r="P166" s="86"/>
      <c r="Q166" s="86"/>
      <c r="R166" s="86"/>
      <c r="S166" s="86"/>
      <c r="T166" s="87"/>
      <c r="U166" s="39"/>
      <c r="V166" s="39"/>
      <c r="W166" s="39"/>
      <c r="X166" s="39"/>
      <c r="Y166" s="39"/>
      <c r="Z166" s="39"/>
      <c r="AA166" s="39"/>
      <c r="AB166" s="39"/>
      <c r="AC166" s="39"/>
      <c r="AD166" s="39"/>
      <c r="AE166" s="39"/>
      <c r="AT166" s="17" t="s">
        <v>244</v>
      </c>
      <c r="AU166" s="17" t="s">
        <v>89</v>
      </c>
    </row>
    <row r="167" s="2" customFormat="1">
      <c r="A167" s="39"/>
      <c r="B167" s="40"/>
      <c r="C167" s="41"/>
      <c r="D167" s="242" t="s">
        <v>246</v>
      </c>
      <c r="E167" s="41"/>
      <c r="F167" s="246" t="s">
        <v>740</v>
      </c>
      <c r="G167" s="41"/>
      <c r="H167" s="41"/>
      <c r="I167" s="149"/>
      <c r="J167" s="41"/>
      <c r="K167" s="41"/>
      <c r="L167" s="45"/>
      <c r="M167" s="244"/>
      <c r="N167" s="245"/>
      <c r="O167" s="86"/>
      <c r="P167" s="86"/>
      <c r="Q167" s="86"/>
      <c r="R167" s="86"/>
      <c r="S167" s="86"/>
      <c r="T167" s="87"/>
      <c r="U167" s="39"/>
      <c r="V167" s="39"/>
      <c r="W167" s="39"/>
      <c r="X167" s="39"/>
      <c r="Y167" s="39"/>
      <c r="Z167" s="39"/>
      <c r="AA167" s="39"/>
      <c r="AB167" s="39"/>
      <c r="AC167" s="39"/>
      <c r="AD167" s="39"/>
      <c r="AE167" s="39"/>
      <c r="AT167" s="17" t="s">
        <v>246</v>
      </c>
      <c r="AU167" s="17" t="s">
        <v>89</v>
      </c>
    </row>
    <row r="168" s="13" customFormat="1">
      <c r="A168" s="13"/>
      <c r="B168" s="247"/>
      <c r="C168" s="248"/>
      <c r="D168" s="242" t="s">
        <v>248</v>
      </c>
      <c r="E168" s="249" t="s">
        <v>39</v>
      </c>
      <c r="F168" s="250" t="s">
        <v>1371</v>
      </c>
      <c r="G168" s="248"/>
      <c r="H168" s="251">
        <v>36.25</v>
      </c>
      <c r="I168" s="252"/>
      <c r="J168" s="248"/>
      <c r="K168" s="248"/>
      <c r="L168" s="253"/>
      <c r="M168" s="254"/>
      <c r="N168" s="255"/>
      <c r="O168" s="255"/>
      <c r="P168" s="255"/>
      <c r="Q168" s="255"/>
      <c r="R168" s="255"/>
      <c r="S168" s="255"/>
      <c r="T168" s="256"/>
      <c r="U168" s="13"/>
      <c r="V168" s="13"/>
      <c r="W168" s="13"/>
      <c r="X168" s="13"/>
      <c r="Y168" s="13"/>
      <c r="Z168" s="13"/>
      <c r="AA168" s="13"/>
      <c r="AB168" s="13"/>
      <c r="AC168" s="13"/>
      <c r="AD168" s="13"/>
      <c r="AE168" s="13"/>
      <c r="AT168" s="257" t="s">
        <v>248</v>
      </c>
      <c r="AU168" s="257" t="s">
        <v>89</v>
      </c>
      <c r="AV168" s="13" t="s">
        <v>89</v>
      </c>
      <c r="AW168" s="13" t="s">
        <v>41</v>
      </c>
      <c r="AX168" s="13" t="s">
        <v>80</v>
      </c>
      <c r="AY168" s="257" t="s">
        <v>235</v>
      </c>
    </row>
    <row r="169" s="13" customFormat="1">
      <c r="A169" s="13"/>
      <c r="B169" s="247"/>
      <c r="C169" s="248"/>
      <c r="D169" s="242" t="s">
        <v>248</v>
      </c>
      <c r="E169" s="249" t="s">
        <v>39</v>
      </c>
      <c r="F169" s="250" t="s">
        <v>1372</v>
      </c>
      <c r="G169" s="248"/>
      <c r="H169" s="251">
        <v>42.159999999999997</v>
      </c>
      <c r="I169" s="252"/>
      <c r="J169" s="248"/>
      <c r="K169" s="248"/>
      <c r="L169" s="253"/>
      <c r="M169" s="254"/>
      <c r="N169" s="255"/>
      <c r="O169" s="255"/>
      <c r="P169" s="255"/>
      <c r="Q169" s="255"/>
      <c r="R169" s="255"/>
      <c r="S169" s="255"/>
      <c r="T169" s="256"/>
      <c r="U169" s="13"/>
      <c r="V169" s="13"/>
      <c r="W169" s="13"/>
      <c r="X169" s="13"/>
      <c r="Y169" s="13"/>
      <c r="Z169" s="13"/>
      <c r="AA169" s="13"/>
      <c r="AB169" s="13"/>
      <c r="AC169" s="13"/>
      <c r="AD169" s="13"/>
      <c r="AE169" s="13"/>
      <c r="AT169" s="257" t="s">
        <v>248</v>
      </c>
      <c r="AU169" s="257" t="s">
        <v>89</v>
      </c>
      <c r="AV169" s="13" t="s">
        <v>89</v>
      </c>
      <c r="AW169" s="13" t="s">
        <v>41</v>
      </c>
      <c r="AX169" s="13" t="s">
        <v>80</v>
      </c>
      <c r="AY169" s="257" t="s">
        <v>235</v>
      </c>
    </row>
    <row r="170" s="14" customFormat="1">
      <c r="A170" s="14"/>
      <c r="B170" s="258"/>
      <c r="C170" s="259"/>
      <c r="D170" s="242" t="s">
        <v>248</v>
      </c>
      <c r="E170" s="260" t="s">
        <v>1336</v>
      </c>
      <c r="F170" s="261" t="s">
        <v>250</v>
      </c>
      <c r="G170" s="259"/>
      <c r="H170" s="262">
        <v>78.409999999999997</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248</v>
      </c>
      <c r="AU170" s="268" t="s">
        <v>89</v>
      </c>
      <c r="AV170" s="14" t="s">
        <v>242</v>
      </c>
      <c r="AW170" s="14" t="s">
        <v>41</v>
      </c>
      <c r="AX170" s="14" t="s">
        <v>87</v>
      </c>
      <c r="AY170" s="268" t="s">
        <v>235</v>
      </c>
    </row>
    <row r="171" s="2" customFormat="1" ht="33" customHeight="1">
      <c r="A171" s="39"/>
      <c r="B171" s="40"/>
      <c r="C171" s="229" t="s">
        <v>336</v>
      </c>
      <c r="D171" s="229" t="s">
        <v>238</v>
      </c>
      <c r="E171" s="230" t="s">
        <v>1313</v>
      </c>
      <c r="F171" s="231" t="s">
        <v>1314</v>
      </c>
      <c r="G171" s="232" t="s">
        <v>578</v>
      </c>
      <c r="H171" s="233">
        <v>59.93</v>
      </c>
      <c r="I171" s="234"/>
      <c r="J171" s="235">
        <f>ROUND(I171*H171,2)</f>
        <v>0</v>
      </c>
      <c r="K171" s="231" t="s">
        <v>241</v>
      </c>
      <c r="L171" s="45"/>
      <c r="M171" s="236" t="s">
        <v>39</v>
      </c>
      <c r="N171" s="237" t="s">
        <v>53</v>
      </c>
      <c r="O171" s="86"/>
      <c r="P171" s="238">
        <f>O171*H171</f>
        <v>0</v>
      </c>
      <c r="Q171" s="238">
        <v>0</v>
      </c>
      <c r="R171" s="238">
        <f>Q171*H171</f>
        <v>0</v>
      </c>
      <c r="S171" s="238">
        <v>0</v>
      </c>
      <c r="T171" s="239">
        <f>S171*H171</f>
        <v>0</v>
      </c>
      <c r="U171" s="39"/>
      <c r="V171" s="39"/>
      <c r="W171" s="39"/>
      <c r="X171" s="39"/>
      <c r="Y171" s="39"/>
      <c r="Z171" s="39"/>
      <c r="AA171" s="39"/>
      <c r="AB171" s="39"/>
      <c r="AC171" s="39"/>
      <c r="AD171" s="39"/>
      <c r="AE171" s="39"/>
      <c r="AR171" s="240" t="s">
        <v>242</v>
      </c>
      <c r="AT171" s="240" t="s">
        <v>238</v>
      </c>
      <c r="AU171" s="240" t="s">
        <v>89</v>
      </c>
      <c r="AY171" s="17" t="s">
        <v>235</v>
      </c>
      <c r="BE171" s="241">
        <f>IF(N171="základní",J171,0)</f>
        <v>0</v>
      </c>
      <c r="BF171" s="241">
        <f>IF(N171="snížená",J171,0)</f>
        <v>0</v>
      </c>
      <c r="BG171" s="241">
        <f>IF(N171="zákl. přenesená",J171,0)</f>
        <v>0</v>
      </c>
      <c r="BH171" s="241">
        <f>IF(N171="sníž. přenesená",J171,0)</f>
        <v>0</v>
      </c>
      <c r="BI171" s="241">
        <f>IF(N171="nulová",J171,0)</f>
        <v>0</v>
      </c>
      <c r="BJ171" s="17" t="s">
        <v>242</v>
      </c>
      <c r="BK171" s="241">
        <f>ROUND(I171*H171,2)</f>
        <v>0</v>
      </c>
      <c r="BL171" s="17" t="s">
        <v>242</v>
      </c>
      <c r="BM171" s="240" t="s">
        <v>1315</v>
      </c>
    </row>
    <row r="172" s="2" customFormat="1">
      <c r="A172" s="39"/>
      <c r="B172" s="40"/>
      <c r="C172" s="41"/>
      <c r="D172" s="242" t="s">
        <v>244</v>
      </c>
      <c r="E172" s="41"/>
      <c r="F172" s="243" t="s">
        <v>1316</v>
      </c>
      <c r="G172" s="41"/>
      <c r="H172" s="41"/>
      <c r="I172" s="149"/>
      <c r="J172" s="41"/>
      <c r="K172" s="41"/>
      <c r="L172" s="45"/>
      <c r="M172" s="244"/>
      <c r="N172" s="245"/>
      <c r="O172" s="86"/>
      <c r="P172" s="86"/>
      <c r="Q172" s="86"/>
      <c r="R172" s="86"/>
      <c r="S172" s="86"/>
      <c r="T172" s="87"/>
      <c r="U172" s="39"/>
      <c r="V172" s="39"/>
      <c r="W172" s="39"/>
      <c r="X172" s="39"/>
      <c r="Y172" s="39"/>
      <c r="Z172" s="39"/>
      <c r="AA172" s="39"/>
      <c r="AB172" s="39"/>
      <c r="AC172" s="39"/>
      <c r="AD172" s="39"/>
      <c r="AE172" s="39"/>
      <c r="AT172" s="17" t="s">
        <v>244</v>
      </c>
      <c r="AU172" s="17" t="s">
        <v>89</v>
      </c>
    </row>
    <row r="173" s="2" customFormat="1">
      <c r="A173" s="39"/>
      <c r="B173" s="40"/>
      <c r="C173" s="41"/>
      <c r="D173" s="242" t="s">
        <v>246</v>
      </c>
      <c r="E173" s="41"/>
      <c r="F173" s="246" t="s">
        <v>1317</v>
      </c>
      <c r="G173" s="41"/>
      <c r="H173" s="41"/>
      <c r="I173" s="149"/>
      <c r="J173" s="41"/>
      <c r="K173" s="41"/>
      <c r="L173" s="45"/>
      <c r="M173" s="244"/>
      <c r="N173" s="245"/>
      <c r="O173" s="86"/>
      <c r="P173" s="86"/>
      <c r="Q173" s="86"/>
      <c r="R173" s="86"/>
      <c r="S173" s="86"/>
      <c r="T173" s="87"/>
      <c r="U173" s="39"/>
      <c r="V173" s="39"/>
      <c r="W173" s="39"/>
      <c r="X173" s="39"/>
      <c r="Y173" s="39"/>
      <c r="Z173" s="39"/>
      <c r="AA173" s="39"/>
      <c r="AB173" s="39"/>
      <c r="AC173" s="39"/>
      <c r="AD173" s="39"/>
      <c r="AE173" s="39"/>
      <c r="AT173" s="17" t="s">
        <v>246</v>
      </c>
      <c r="AU173" s="17" t="s">
        <v>89</v>
      </c>
    </row>
    <row r="174" s="13" customFormat="1">
      <c r="A174" s="13"/>
      <c r="B174" s="247"/>
      <c r="C174" s="248"/>
      <c r="D174" s="242" t="s">
        <v>248</v>
      </c>
      <c r="E174" s="249" t="s">
        <v>1346</v>
      </c>
      <c r="F174" s="250" t="s">
        <v>1373</v>
      </c>
      <c r="G174" s="248"/>
      <c r="H174" s="251">
        <v>59.93</v>
      </c>
      <c r="I174" s="252"/>
      <c r="J174" s="248"/>
      <c r="K174" s="248"/>
      <c r="L174" s="253"/>
      <c r="M174" s="254"/>
      <c r="N174" s="255"/>
      <c r="O174" s="255"/>
      <c r="P174" s="255"/>
      <c r="Q174" s="255"/>
      <c r="R174" s="255"/>
      <c r="S174" s="255"/>
      <c r="T174" s="256"/>
      <c r="U174" s="13"/>
      <c r="V174" s="13"/>
      <c r="W174" s="13"/>
      <c r="X174" s="13"/>
      <c r="Y174" s="13"/>
      <c r="Z174" s="13"/>
      <c r="AA174" s="13"/>
      <c r="AB174" s="13"/>
      <c r="AC174" s="13"/>
      <c r="AD174" s="13"/>
      <c r="AE174" s="13"/>
      <c r="AT174" s="257" t="s">
        <v>248</v>
      </c>
      <c r="AU174" s="257" t="s">
        <v>89</v>
      </c>
      <c r="AV174" s="13" t="s">
        <v>89</v>
      </c>
      <c r="AW174" s="13" t="s">
        <v>41</v>
      </c>
      <c r="AX174" s="13" t="s">
        <v>80</v>
      </c>
      <c r="AY174" s="257" t="s">
        <v>235</v>
      </c>
    </row>
    <row r="175" s="14" customFormat="1">
      <c r="A175" s="14"/>
      <c r="B175" s="258"/>
      <c r="C175" s="259"/>
      <c r="D175" s="242" t="s">
        <v>248</v>
      </c>
      <c r="E175" s="260" t="s">
        <v>39</v>
      </c>
      <c r="F175" s="261" t="s">
        <v>250</v>
      </c>
      <c r="G175" s="259"/>
      <c r="H175" s="262">
        <v>59.93</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248</v>
      </c>
      <c r="AU175" s="268" t="s">
        <v>89</v>
      </c>
      <c r="AV175" s="14" t="s">
        <v>242</v>
      </c>
      <c r="AW175" s="14" t="s">
        <v>41</v>
      </c>
      <c r="AX175" s="14" t="s">
        <v>87</v>
      </c>
      <c r="AY175" s="268" t="s">
        <v>235</v>
      </c>
    </row>
    <row r="176" s="12" customFormat="1" ht="25.92" customHeight="1">
      <c r="A176" s="12"/>
      <c r="B176" s="213"/>
      <c r="C176" s="214"/>
      <c r="D176" s="215" t="s">
        <v>79</v>
      </c>
      <c r="E176" s="216" t="s">
        <v>384</v>
      </c>
      <c r="F176" s="216" t="s">
        <v>385</v>
      </c>
      <c r="G176" s="214"/>
      <c r="H176" s="214"/>
      <c r="I176" s="217"/>
      <c r="J176" s="218">
        <f>BK176</f>
        <v>0</v>
      </c>
      <c r="K176" s="214"/>
      <c r="L176" s="219"/>
      <c r="M176" s="220"/>
      <c r="N176" s="221"/>
      <c r="O176" s="221"/>
      <c r="P176" s="222">
        <f>SUM(P177:P187)</f>
        <v>0</v>
      </c>
      <c r="Q176" s="221"/>
      <c r="R176" s="222">
        <f>SUM(R177:R187)</f>
        <v>0</v>
      </c>
      <c r="S176" s="221"/>
      <c r="T176" s="223">
        <f>SUM(T177:T187)</f>
        <v>0</v>
      </c>
      <c r="U176" s="12"/>
      <c r="V176" s="12"/>
      <c r="W176" s="12"/>
      <c r="X176" s="12"/>
      <c r="Y176" s="12"/>
      <c r="Z176" s="12"/>
      <c r="AA176" s="12"/>
      <c r="AB176" s="12"/>
      <c r="AC176" s="12"/>
      <c r="AD176" s="12"/>
      <c r="AE176" s="12"/>
      <c r="AR176" s="224" t="s">
        <v>242</v>
      </c>
      <c r="AT176" s="225" t="s">
        <v>79</v>
      </c>
      <c r="AU176" s="225" t="s">
        <v>80</v>
      </c>
      <c r="AY176" s="224" t="s">
        <v>235</v>
      </c>
      <c r="BK176" s="226">
        <f>SUM(BK177:BK187)</f>
        <v>0</v>
      </c>
    </row>
    <row r="177" s="2" customFormat="1" ht="21.75" customHeight="1">
      <c r="A177" s="39"/>
      <c r="B177" s="40"/>
      <c r="C177" s="229" t="s">
        <v>344</v>
      </c>
      <c r="D177" s="229" t="s">
        <v>238</v>
      </c>
      <c r="E177" s="230" t="s">
        <v>625</v>
      </c>
      <c r="F177" s="231" t="s">
        <v>626</v>
      </c>
      <c r="G177" s="232" t="s">
        <v>182</v>
      </c>
      <c r="H177" s="233">
        <v>195.09899999999999</v>
      </c>
      <c r="I177" s="234"/>
      <c r="J177" s="235">
        <f>ROUND(I177*H177,2)</f>
        <v>0</v>
      </c>
      <c r="K177" s="231" t="s">
        <v>241</v>
      </c>
      <c r="L177" s="45"/>
      <c r="M177" s="236" t="s">
        <v>39</v>
      </c>
      <c r="N177" s="237" t="s">
        <v>53</v>
      </c>
      <c r="O177" s="86"/>
      <c r="P177" s="238">
        <f>O177*H177</f>
        <v>0</v>
      </c>
      <c r="Q177" s="238">
        <v>0</v>
      </c>
      <c r="R177" s="238">
        <f>Q177*H177</f>
        <v>0</v>
      </c>
      <c r="S177" s="238">
        <v>0</v>
      </c>
      <c r="T177" s="239">
        <f>S177*H177</f>
        <v>0</v>
      </c>
      <c r="U177" s="39"/>
      <c r="V177" s="39"/>
      <c r="W177" s="39"/>
      <c r="X177" s="39"/>
      <c r="Y177" s="39"/>
      <c r="Z177" s="39"/>
      <c r="AA177" s="39"/>
      <c r="AB177" s="39"/>
      <c r="AC177" s="39"/>
      <c r="AD177" s="39"/>
      <c r="AE177" s="39"/>
      <c r="AR177" s="240" t="s">
        <v>389</v>
      </c>
      <c r="AT177" s="240" t="s">
        <v>238</v>
      </c>
      <c r="AU177" s="240" t="s">
        <v>87</v>
      </c>
      <c r="AY177" s="17" t="s">
        <v>235</v>
      </c>
      <c r="BE177" s="241">
        <f>IF(N177="základní",J177,0)</f>
        <v>0</v>
      </c>
      <c r="BF177" s="241">
        <f>IF(N177="snížená",J177,0)</f>
        <v>0</v>
      </c>
      <c r="BG177" s="241">
        <f>IF(N177="zákl. přenesená",J177,0)</f>
        <v>0</v>
      </c>
      <c r="BH177" s="241">
        <f>IF(N177="sníž. přenesená",J177,0)</f>
        <v>0</v>
      </c>
      <c r="BI177" s="241">
        <f>IF(N177="nulová",J177,0)</f>
        <v>0</v>
      </c>
      <c r="BJ177" s="17" t="s">
        <v>242</v>
      </c>
      <c r="BK177" s="241">
        <f>ROUND(I177*H177,2)</f>
        <v>0</v>
      </c>
      <c r="BL177" s="17" t="s">
        <v>389</v>
      </c>
      <c r="BM177" s="240" t="s">
        <v>1374</v>
      </c>
    </row>
    <row r="178" s="2" customFormat="1">
      <c r="A178" s="39"/>
      <c r="B178" s="40"/>
      <c r="C178" s="41"/>
      <c r="D178" s="242" t="s">
        <v>244</v>
      </c>
      <c r="E178" s="41"/>
      <c r="F178" s="243" t="s">
        <v>628</v>
      </c>
      <c r="G178" s="41"/>
      <c r="H178" s="41"/>
      <c r="I178" s="149"/>
      <c r="J178" s="41"/>
      <c r="K178" s="41"/>
      <c r="L178" s="45"/>
      <c r="M178" s="244"/>
      <c r="N178" s="245"/>
      <c r="O178" s="86"/>
      <c r="P178" s="86"/>
      <c r="Q178" s="86"/>
      <c r="R178" s="86"/>
      <c r="S178" s="86"/>
      <c r="T178" s="87"/>
      <c r="U178" s="39"/>
      <c r="V178" s="39"/>
      <c r="W178" s="39"/>
      <c r="X178" s="39"/>
      <c r="Y178" s="39"/>
      <c r="Z178" s="39"/>
      <c r="AA178" s="39"/>
      <c r="AB178" s="39"/>
      <c r="AC178" s="39"/>
      <c r="AD178" s="39"/>
      <c r="AE178" s="39"/>
      <c r="AT178" s="17" t="s">
        <v>244</v>
      </c>
      <c r="AU178" s="17" t="s">
        <v>87</v>
      </c>
    </row>
    <row r="179" s="2" customFormat="1">
      <c r="A179" s="39"/>
      <c r="B179" s="40"/>
      <c r="C179" s="41"/>
      <c r="D179" s="242" t="s">
        <v>246</v>
      </c>
      <c r="E179" s="41"/>
      <c r="F179" s="246" t="s">
        <v>539</v>
      </c>
      <c r="G179" s="41"/>
      <c r="H179" s="41"/>
      <c r="I179" s="149"/>
      <c r="J179" s="41"/>
      <c r="K179" s="41"/>
      <c r="L179" s="45"/>
      <c r="M179" s="244"/>
      <c r="N179" s="245"/>
      <c r="O179" s="86"/>
      <c r="P179" s="86"/>
      <c r="Q179" s="86"/>
      <c r="R179" s="86"/>
      <c r="S179" s="86"/>
      <c r="T179" s="87"/>
      <c r="U179" s="39"/>
      <c r="V179" s="39"/>
      <c r="W179" s="39"/>
      <c r="X179" s="39"/>
      <c r="Y179" s="39"/>
      <c r="Z179" s="39"/>
      <c r="AA179" s="39"/>
      <c r="AB179" s="39"/>
      <c r="AC179" s="39"/>
      <c r="AD179" s="39"/>
      <c r="AE179" s="39"/>
      <c r="AT179" s="17" t="s">
        <v>246</v>
      </c>
      <c r="AU179" s="17" t="s">
        <v>87</v>
      </c>
    </row>
    <row r="180" s="13" customFormat="1">
      <c r="A180" s="13"/>
      <c r="B180" s="247"/>
      <c r="C180" s="248"/>
      <c r="D180" s="242" t="s">
        <v>248</v>
      </c>
      <c r="E180" s="249" t="s">
        <v>39</v>
      </c>
      <c r="F180" s="250" t="s">
        <v>1338</v>
      </c>
      <c r="G180" s="248"/>
      <c r="H180" s="251">
        <v>48.927999999999997</v>
      </c>
      <c r="I180" s="252"/>
      <c r="J180" s="248"/>
      <c r="K180" s="248"/>
      <c r="L180" s="253"/>
      <c r="M180" s="254"/>
      <c r="N180" s="255"/>
      <c r="O180" s="255"/>
      <c r="P180" s="255"/>
      <c r="Q180" s="255"/>
      <c r="R180" s="255"/>
      <c r="S180" s="255"/>
      <c r="T180" s="256"/>
      <c r="U180" s="13"/>
      <c r="V180" s="13"/>
      <c r="W180" s="13"/>
      <c r="X180" s="13"/>
      <c r="Y180" s="13"/>
      <c r="Z180" s="13"/>
      <c r="AA180" s="13"/>
      <c r="AB180" s="13"/>
      <c r="AC180" s="13"/>
      <c r="AD180" s="13"/>
      <c r="AE180" s="13"/>
      <c r="AT180" s="257" t="s">
        <v>248</v>
      </c>
      <c r="AU180" s="257" t="s">
        <v>87</v>
      </c>
      <c r="AV180" s="13" t="s">
        <v>89</v>
      </c>
      <c r="AW180" s="13" t="s">
        <v>41</v>
      </c>
      <c r="AX180" s="13" t="s">
        <v>80</v>
      </c>
      <c r="AY180" s="257" t="s">
        <v>235</v>
      </c>
    </row>
    <row r="181" s="13" customFormat="1">
      <c r="A181" s="13"/>
      <c r="B181" s="247"/>
      <c r="C181" s="248"/>
      <c r="D181" s="242" t="s">
        <v>248</v>
      </c>
      <c r="E181" s="249" t="s">
        <v>39</v>
      </c>
      <c r="F181" s="250" t="s">
        <v>1375</v>
      </c>
      <c r="G181" s="248"/>
      <c r="H181" s="251">
        <v>146.17099999999999</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248</v>
      </c>
      <c r="AU181" s="257" t="s">
        <v>87</v>
      </c>
      <c r="AV181" s="13" t="s">
        <v>89</v>
      </c>
      <c r="AW181" s="13" t="s">
        <v>41</v>
      </c>
      <c r="AX181" s="13" t="s">
        <v>80</v>
      </c>
      <c r="AY181" s="257" t="s">
        <v>235</v>
      </c>
    </row>
    <row r="182" s="14" customFormat="1">
      <c r="A182" s="14"/>
      <c r="B182" s="258"/>
      <c r="C182" s="259"/>
      <c r="D182" s="242" t="s">
        <v>248</v>
      </c>
      <c r="E182" s="260" t="s">
        <v>39</v>
      </c>
      <c r="F182" s="261" t="s">
        <v>250</v>
      </c>
      <c r="G182" s="259"/>
      <c r="H182" s="262">
        <v>195.09899999999999</v>
      </c>
      <c r="I182" s="263"/>
      <c r="J182" s="259"/>
      <c r="K182" s="259"/>
      <c r="L182" s="264"/>
      <c r="M182" s="265"/>
      <c r="N182" s="266"/>
      <c r="O182" s="266"/>
      <c r="P182" s="266"/>
      <c r="Q182" s="266"/>
      <c r="R182" s="266"/>
      <c r="S182" s="266"/>
      <c r="T182" s="267"/>
      <c r="U182" s="14"/>
      <c r="V182" s="14"/>
      <c r="W182" s="14"/>
      <c r="X182" s="14"/>
      <c r="Y182" s="14"/>
      <c r="Z182" s="14"/>
      <c r="AA182" s="14"/>
      <c r="AB182" s="14"/>
      <c r="AC182" s="14"/>
      <c r="AD182" s="14"/>
      <c r="AE182" s="14"/>
      <c r="AT182" s="268" t="s">
        <v>248</v>
      </c>
      <c r="AU182" s="268" t="s">
        <v>87</v>
      </c>
      <c r="AV182" s="14" t="s">
        <v>242</v>
      </c>
      <c r="AW182" s="14" t="s">
        <v>41</v>
      </c>
      <c r="AX182" s="14" t="s">
        <v>87</v>
      </c>
      <c r="AY182" s="268" t="s">
        <v>235</v>
      </c>
    </row>
    <row r="183" s="2" customFormat="1" ht="21.75" customHeight="1">
      <c r="A183" s="39"/>
      <c r="B183" s="40"/>
      <c r="C183" s="229" t="s">
        <v>351</v>
      </c>
      <c r="D183" s="229" t="s">
        <v>238</v>
      </c>
      <c r="E183" s="230" t="s">
        <v>1322</v>
      </c>
      <c r="F183" s="231" t="s">
        <v>1323</v>
      </c>
      <c r="G183" s="232" t="s">
        <v>182</v>
      </c>
      <c r="H183" s="233">
        <v>48.927999999999997</v>
      </c>
      <c r="I183" s="234"/>
      <c r="J183" s="235">
        <f>ROUND(I183*H183,2)</f>
        <v>0</v>
      </c>
      <c r="K183" s="231" t="s">
        <v>241</v>
      </c>
      <c r="L183" s="45"/>
      <c r="M183" s="236" t="s">
        <v>39</v>
      </c>
      <c r="N183" s="237" t="s">
        <v>53</v>
      </c>
      <c r="O183" s="86"/>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389</v>
      </c>
      <c r="AT183" s="240" t="s">
        <v>238</v>
      </c>
      <c r="AU183" s="240" t="s">
        <v>87</v>
      </c>
      <c r="AY183" s="17" t="s">
        <v>235</v>
      </c>
      <c r="BE183" s="241">
        <f>IF(N183="základní",J183,0)</f>
        <v>0</v>
      </c>
      <c r="BF183" s="241">
        <f>IF(N183="snížená",J183,0)</f>
        <v>0</v>
      </c>
      <c r="BG183" s="241">
        <f>IF(N183="zákl. přenesená",J183,0)</f>
        <v>0</v>
      </c>
      <c r="BH183" s="241">
        <f>IF(N183="sníž. přenesená",J183,0)</f>
        <v>0</v>
      </c>
      <c r="BI183" s="241">
        <f>IF(N183="nulová",J183,0)</f>
        <v>0</v>
      </c>
      <c r="BJ183" s="17" t="s">
        <v>242</v>
      </c>
      <c r="BK183" s="241">
        <f>ROUND(I183*H183,2)</f>
        <v>0</v>
      </c>
      <c r="BL183" s="17" t="s">
        <v>389</v>
      </c>
      <c r="BM183" s="240" t="s">
        <v>1376</v>
      </c>
    </row>
    <row r="184" s="2" customFormat="1">
      <c r="A184" s="39"/>
      <c r="B184" s="40"/>
      <c r="C184" s="41"/>
      <c r="D184" s="242" t="s">
        <v>244</v>
      </c>
      <c r="E184" s="41"/>
      <c r="F184" s="243" t="s">
        <v>1325</v>
      </c>
      <c r="G184" s="41"/>
      <c r="H184" s="41"/>
      <c r="I184" s="149"/>
      <c r="J184" s="41"/>
      <c r="K184" s="41"/>
      <c r="L184" s="45"/>
      <c r="M184" s="244"/>
      <c r="N184" s="245"/>
      <c r="O184" s="86"/>
      <c r="P184" s="86"/>
      <c r="Q184" s="86"/>
      <c r="R184" s="86"/>
      <c r="S184" s="86"/>
      <c r="T184" s="87"/>
      <c r="U184" s="39"/>
      <c r="V184" s="39"/>
      <c r="W184" s="39"/>
      <c r="X184" s="39"/>
      <c r="Y184" s="39"/>
      <c r="Z184" s="39"/>
      <c r="AA184" s="39"/>
      <c r="AB184" s="39"/>
      <c r="AC184" s="39"/>
      <c r="AD184" s="39"/>
      <c r="AE184" s="39"/>
      <c r="AT184" s="17" t="s">
        <v>244</v>
      </c>
      <c r="AU184" s="17" t="s">
        <v>87</v>
      </c>
    </row>
    <row r="185" s="2" customFormat="1">
      <c r="A185" s="39"/>
      <c r="B185" s="40"/>
      <c r="C185" s="41"/>
      <c r="D185" s="242" t="s">
        <v>246</v>
      </c>
      <c r="E185" s="41"/>
      <c r="F185" s="246" t="s">
        <v>634</v>
      </c>
      <c r="G185" s="41"/>
      <c r="H185" s="41"/>
      <c r="I185" s="149"/>
      <c r="J185" s="41"/>
      <c r="K185" s="41"/>
      <c r="L185" s="45"/>
      <c r="M185" s="244"/>
      <c r="N185" s="245"/>
      <c r="O185" s="86"/>
      <c r="P185" s="86"/>
      <c r="Q185" s="86"/>
      <c r="R185" s="86"/>
      <c r="S185" s="86"/>
      <c r="T185" s="87"/>
      <c r="U185" s="39"/>
      <c r="V185" s="39"/>
      <c r="W185" s="39"/>
      <c r="X185" s="39"/>
      <c r="Y185" s="39"/>
      <c r="Z185" s="39"/>
      <c r="AA185" s="39"/>
      <c r="AB185" s="39"/>
      <c r="AC185" s="39"/>
      <c r="AD185" s="39"/>
      <c r="AE185" s="39"/>
      <c r="AT185" s="17" t="s">
        <v>246</v>
      </c>
      <c r="AU185" s="17" t="s">
        <v>87</v>
      </c>
    </row>
    <row r="186" s="13" customFormat="1">
      <c r="A186" s="13"/>
      <c r="B186" s="247"/>
      <c r="C186" s="248"/>
      <c r="D186" s="242" t="s">
        <v>248</v>
      </c>
      <c r="E186" s="249" t="s">
        <v>39</v>
      </c>
      <c r="F186" s="250" t="s">
        <v>1377</v>
      </c>
      <c r="G186" s="248"/>
      <c r="H186" s="251">
        <v>48.927999999999997</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248</v>
      </c>
      <c r="AU186" s="257" t="s">
        <v>87</v>
      </c>
      <c r="AV186" s="13" t="s">
        <v>89</v>
      </c>
      <c r="AW186" s="13" t="s">
        <v>41</v>
      </c>
      <c r="AX186" s="13" t="s">
        <v>80</v>
      </c>
      <c r="AY186" s="257" t="s">
        <v>235</v>
      </c>
    </row>
    <row r="187" s="14" customFormat="1">
      <c r="A187" s="14"/>
      <c r="B187" s="258"/>
      <c r="C187" s="259"/>
      <c r="D187" s="242" t="s">
        <v>248</v>
      </c>
      <c r="E187" s="260" t="s">
        <v>1338</v>
      </c>
      <c r="F187" s="261" t="s">
        <v>250</v>
      </c>
      <c r="G187" s="259"/>
      <c r="H187" s="262">
        <v>48.927999999999997</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248</v>
      </c>
      <c r="AU187" s="268" t="s">
        <v>87</v>
      </c>
      <c r="AV187" s="14" t="s">
        <v>242</v>
      </c>
      <c r="AW187" s="14" t="s">
        <v>41</v>
      </c>
      <c r="AX187" s="14" t="s">
        <v>87</v>
      </c>
      <c r="AY187" s="268" t="s">
        <v>235</v>
      </c>
    </row>
    <row r="188" s="12" customFormat="1" ht="25.92" customHeight="1">
      <c r="A188" s="12"/>
      <c r="B188" s="213"/>
      <c r="C188" s="214"/>
      <c r="D188" s="215" t="s">
        <v>79</v>
      </c>
      <c r="E188" s="216" t="s">
        <v>169</v>
      </c>
      <c r="F188" s="216" t="s">
        <v>166</v>
      </c>
      <c r="G188" s="214"/>
      <c r="H188" s="214"/>
      <c r="I188" s="217"/>
      <c r="J188" s="218">
        <f>BK188</f>
        <v>0</v>
      </c>
      <c r="K188" s="214"/>
      <c r="L188" s="219"/>
      <c r="M188" s="220"/>
      <c r="N188" s="221"/>
      <c r="O188" s="221"/>
      <c r="P188" s="222">
        <f>SUM(P189:P203)</f>
        <v>0</v>
      </c>
      <c r="Q188" s="221"/>
      <c r="R188" s="222">
        <f>SUM(R189:R203)</f>
        <v>0</v>
      </c>
      <c r="S188" s="221"/>
      <c r="T188" s="223">
        <f>SUM(T189:T203)</f>
        <v>0</v>
      </c>
      <c r="U188" s="12"/>
      <c r="V188" s="12"/>
      <c r="W188" s="12"/>
      <c r="X188" s="12"/>
      <c r="Y188" s="12"/>
      <c r="Z188" s="12"/>
      <c r="AA188" s="12"/>
      <c r="AB188" s="12"/>
      <c r="AC188" s="12"/>
      <c r="AD188" s="12"/>
      <c r="AE188" s="12"/>
      <c r="AR188" s="224" t="s">
        <v>236</v>
      </c>
      <c r="AT188" s="225" t="s">
        <v>79</v>
      </c>
      <c r="AU188" s="225" t="s">
        <v>80</v>
      </c>
      <c r="AY188" s="224" t="s">
        <v>235</v>
      </c>
      <c r="BK188" s="226">
        <f>SUM(BK189:BK203)</f>
        <v>0</v>
      </c>
    </row>
    <row r="189" s="2" customFormat="1" ht="21.75" customHeight="1">
      <c r="A189" s="39"/>
      <c r="B189" s="40"/>
      <c r="C189" s="229" t="s">
        <v>358</v>
      </c>
      <c r="D189" s="229" t="s">
        <v>238</v>
      </c>
      <c r="E189" s="230" t="s">
        <v>1327</v>
      </c>
      <c r="F189" s="231" t="s">
        <v>1328</v>
      </c>
      <c r="G189" s="232" t="s">
        <v>1329</v>
      </c>
      <c r="H189" s="292"/>
      <c r="I189" s="234"/>
      <c r="J189" s="235">
        <f>ROUND(I189*H189,2)</f>
        <v>0</v>
      </c>
      <c r="K189" s="231" t="s">
        <v>241</v>
      </c>
      <c r="L189" s="45"/>
      <c r="M189" s="236" t="s">
        <v>39</v>
      </c>
      <c r="N189" s="237" t="s">
        <v>53</v>
      </c>
      <c r="O189" s="86"/>
      <c r="P189" s="238">
        <f>O189*H189</f>
        <v>0</v>
      </c>
      <c r="Q189" s="238">
        <v>0</v>
      </c>
      <c r="R189" s="238">
        <f>Q189*H189</f>
        <v>0</v>
      </c>
      <c r="S189" s="238">
        <v>0</v>
      </c>
      <c r="T189" s="239">
        <f>S189*H189</f>
        <v>0</v>
      </c>
      <c r="U189" s="39"/>
      <c r="V189" s="39"/>
      <c r="W189" s="39"/>
      <c r="X189" s="39"/>
      <c r="Y189" s="39"/>
      <c r="Z189" s="39"/>
      <c r="AA189" s="39"/>
      <c r="AB189" s="39"/>
      <c r="AC189" s="39"/>
      <c r="AD189" s="39"/>
      <c r="AE189" s="39"/>
      <c r="AR189" s="240" t="s">
        <v>242</v>
      </c>
      <c r="AT189" s="240" t="s">
        <v>238</v>
      </c>
      <c r="AU189" s="240" t="s">
        <v>87</v>
      </c>
      <c r="AY189" s="17" t="s">
        <v>235</v>
      </c>
      <c r="BE189" s="241">
        <f>IF(N189="základní",J189,0)</f>
        <v>0</v>
      </c>
      <c r="BF189" s="241">
        <f>IF(N189="snížená",J189,0)</f>
        <v>0</v>
      </c>
      <c r="BG189" s="241">
        <f>IF(N189="zákl. přenesená",J189,0)</f>
        <v>0</v>
      </c>
      <c r="BH189" s="241">
        <f>IF(N189="sníž. přenesená",J189,0)</f>
        <v>0</v>
      </c>
      <c r="BI189" s="241">
        <f>IF(N189="nulová",J189,0)</f>
        <v>0</v>
      </c>
      <c r="BJ189" s="17" t="s">
        <v>242</v>
      </c>
      <c r="BK189" s="241">
        <f>ROUND(I189*H189,2)</f>
        <v>0</v>
      </c>
      <c r="BL189" s="17" t="s">
        <v>242</v>
      </c>
      <c r="BM189" s="240" t="s">
        <v>1330</v>
      </c>
    </row>
    <row r="190" s="2" customFormat="1">
      <c r="A190" s="39"/>
      <c r="B190" s="40"/>
      <c r="C190" s="41"/>
      <c r="D190" s="242" t="s">
        <v>244</v>
      </c>
      <c r="E190" s="41"/>
      <c r="F190" s="243" t="s">
        <v>1328</v>
      </c>
      <c r="G190" s="41"/>
      <c r="H190" s="41"/>
      <c r="I190" s="149"/>
      <c r="J190" s="41"/>
      <c r="K190" s="41"/>
      <c r="L190" s="45"/>
      <c r="M190" s="244"/>
      <c r="N190" s="245"/>
      <c r="O190" s="86"/>
      <c r="P190" s="86"/>
      <c r="Q190" s="86"/>
      <c r="R190" s="86"/>
      <c r="S190" s="86"/>
      <c r="T190" s="87"/>
      <c r="U190" s="39"/>
      <c r="V190" s="39"/>
      <c r="W190" s="39"/>
      <c r="X190" s="39"/>
      <c r="Y190" s="39"/>
      <c r="Z190" s="39"/>
      <c r="AA190" s="39"/>
      <c r="AB190" s="39"/>
      <c r="AC190" s="39"/>
      <c r="AD190" s="39"/>
      <c r="AE190" s="39"/>
      <c r="AT190" s="17" t="s">
        <v>244</v>
      </c>
      <c r="AU190" s="17" t="s">
        <v>87</v>
      </c>
    </row>
    <row r="191" s="13" customFormat="1">
      <c r="A191" s="13"/>
      <c r="B191" s="247"/>
      <c r="C191" s="248"/>
      <c r="D191" s="242" t="s">
        <v>248</v>
      </c>
      <c r="E191" s="249" t="s">
        <v>39</v>
      </c>
      <c r="F191" s="250" t="s">
        <v>1331</v>
      </c>
      <c r="G191" s="248"/>
      <c r="H191" s="251">
        <v>1</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248</v>
      </c>
      <c r="AU191" s="257" t="s">
        <v>87</v>
      </c>
      <c r="AV191" s="13" t="s">
        <v>89</v>
      </c>
      <c r="AW191" s="13" t="s">
        <v>41</v>
      </c>
      <c r="AX191" s="13" t="s">
        <v>87</v>
      </c>
      <c r="AY191" s="257" t="s">
        <v>235</v>
      </c>
    </row>
    <row r="192" s="2" customFormat="1" ht="21.75" customHeight="1">
      <c r="A192" s="39"/>
      <c r="B192" s="40"/>
      <c r="C192" s="229" t="s">
        <v>364</v>
      </c>
      <c r="D192" s="229" t="s">
        <v>238</v>
      </c>
      <c r="E192" s="230" t="s">
        <v>1076</v>
      </c>
      <c r="F192" s="231" t="s">
        <v>1077</v>
      </c>
      <c r="G192" s="232" t="s">
        <v>182</v>
      </c>
      <c r="H192" s="233">
        <v>195.09899999999999</v>
      </c>
      <c r="I192" s="234"/>
      <c r="J192" s="235">
        <f>ROUND(I192*H192,2)</f>
        <v>0</v>
      </c>
      <c r="K192" s="231" t="s">
        <v>241</v>
      </c>
      <c r="L192" s="45"/>
      <c r="M192" s="236" t="s">
        <v>39</v>
      </c>
      <c r="N192" s="237" t="s">
        <v>53</v>
      </c>
      <c r="O192" s="86"/>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242</v>
      </c>
      <c r="AT192" s="240" t="s">
        <v>238</v>
      </c>
      <c r="AU192" s="240" t="s">
        <v>87</v>
      </c>
      <c r="AY192" s="17" t="s">
        <v>235</v>
      </c>
      <c r="BE192" s="241">
        <f>IF(N192="základní",J192,0)</f>
        <v>0</v>
      </c>
      <c r="BF192" s="241">
        <f>IF(N192="snížená",J192,0)</f>
        <v>0</v>
      </c>
      <c r="BG192" s="241">
        <f>IF(N192="zákl. přenesená",J192,0)</f>
        <v>0</v>
      </c>
      <c r="BH192" s="241">
        <f>IF(N192="sníž. přenesená",J192,0)</f>
        <v>0</v>
      </c>
      <c r="BI192" s="241">
        <f>IF(N192="nulová",J192,0)</f>
        <v>0</v>
      </c>
      <c r="BJ192" s="17" t="s">
        <v>242</v>
      </c>
      <c r="BK192" s="241">
        <f>ROUND(I192*H192,2)</f>
        <v>0</v>
      </c>
      <c r="BL192" s="17" t="s">
        <v>242</v>
      </c>
      <c r="BM192" s="240" t="s">
        <v>1332</v>
      </c>
    </row>
    <row r="193" s="2" customFormat="1">
      <c r="A193" s="39"/>
      <c r="B193" s="40"/>
      <c r="C193" s="41"/>
      <c r="D193" s="242" t="s">
        <v>244</v>
      </c>
      <c r="E193" s="41"/>
      <c r="F193" s="243" t="s">
        <v>1079</v>
      </c>
      <c r="G193" s="41"/>
      <c r="H193" s="41"/>
      <c r="I193" s="149"/>
      <c r="J193" s="41"/>
      <c r="K193" s="41"/>
      <c r="L193" s="45"/>
      <c r="M193" s="244"/>
      <c r="N193" s="245"/>
      <c r="O193" s="86"/>
      <c r="P193" s="86"/>
      <c r="Q193" s="86"/>
      <c r="R193" s="86"/>
      <c r="S193" s="86"/>
      <c r="T193" s="87"/>
      <c r="U193" s="39"/>
      <c r="V193" s="39"/>
      <c r="W193" s="39"/>
      <c r="X193" s="39"/>
      <c r="Y193" s="39"/>
      <c r="Z193" s="39"/>
      <c r="AA193" s="39"/>
      <c r="AB193" s="39"/>
      <c r="AC193" s="39"/>
      <c r="AD193" s="39"/>
      <c r="AE193" s="39"/>
      <c r="AT193" s="17" t="s">
        <v>244</v>
      </c>
      <c r="AU193" s="17" t="s">
        <v>87</v>
      </c>
    </row>
    <row r="194" s="2" customFormat="1">
      <c r="A194" s="39"/>
      <c r="B194" s="40"/>
      <c r="C194" s="41"/>
      <c r="D194" s="242" t="s">
        <v>246</v>
      </c>
      <c r="E194" s="41"/>
      <c r="F194" s="246" t="s">
        <v>412</v>
      </c>
      <c r="G194" s="41"/>
      <c r="H194" s="41"/>
      <c r="I194" s="149"/>
      <c r="J194" s="41"/>
      <c r="K194" s="41"/>
      <c r="L194" s="45"/>
      <c r="M194" s="244"/>
      <c r="N194" s="245"/>
      <c r="O194" s="86"/>
      <c r="P194" s="86"/>
      <c r="Q194" s="86"/>
      <c r="R194" s="86"/>
      <c r="S194" s="86"/>
      <c r="T194" s="87"/>
      <c r="U194" s="39"/>
      <c r="V194" s="39"/>
      <c r="W194" s="39"/>
      <c r="X194" s="39"/>
      <c r="Y194" s="39"/>
      <c r="Z194" s="39"/>
      <c r="AA194" s="39"/>
      <c r="AB194" s="39"/>
      <c r="AC194" s="39"/>
      <c r="AD194" s="39"/>
      <c r="AE194" s="39"/>
      <c r="AT194" s="17" t="s">
        <v>246</v>
      </c>
      <c r="AU194" s="17" t="s">
        <v>87</v>
      </c>
    </row>
    <row r="195" s="2" customFormat="1">
      <c r="A195" s="39"/>
      <c r="B195" s="40"/>
      <c r="C195" s="41"/>
      <c r="D195" s="242" t="s">
        <v>294</v>
      </c>
      <c r="E195" s="41"/>
      <c r="F195" s="246" t="s">
        <v>1333</v>
      </c>
      <c r="G195" s="41"/>
      <c r="H195" s="41"/>
      <c r="I195" s="149"/>
      <c r="J195" s="41"/>
      <c r="K195" s="41"/>
      <c r="L195" s="45"/>
      <c r="M195" s="244"/>
      <c r="N195" s="245"/>
      <c r="O195" s="86"/>
      <c r="P195" s="86"/>
      <c r="Q195" s="86"/>
      <c r="R195" s="86"/>
      <c r="S195" s="86"/>
      <c r="T195" s="87"/>
      <c r="U195" s="39"/>
      <c r="V195" s="39"/>
      <c r="W195" s="39"/>
      <c r="X195" s="39"/>
      <c r="Y195" s="39"/>
      <c r="Z195" s="39"/>
      <c r="AA195" s="39"/>
      <c r="AB195" s="39"/>
      <c r="AC195" s="39"/>
      <c r="AD195" s="39"/>
      <c r="AE195" s="39"/>
      <c r="AT195" s="17" t="s">
        <v>294</v>
      </c>
      <c r="AU195" s="17" t="s">
        <v>87</v>
      </c>
    </row>
    <row r="196" s="13" customFormat="1">
      <c r="A196" s="13"/>
      <c r="B196" s="247"/>
      <c r="C196" s="248"/>
      <c r="D196" s="242" t="s">
        <v>248</v>
      </c>
      <c r="E196" s="249" t="s">
        <v>39</v>
      </c>
      <c r="F196" s="250" t="s">
        <v>1378</v>
      </c>
      <c r="G196" s="248"/>
      <c r="H196" s="251">
        <v>48.927999999999997</v>
      </c>
      <c r="I196" s="252"/>
      <c r="J196" s="248"/>
      <c r="K196" s="248"/>
      <c r="L196" s="253"/>
      <c r="M196" s="254"/>
      <c r="N196" s="255"/>
      <c r="O196" s="255"/>
      <c r="P196" s="255"/>
      <c r="Q196" s="255"/>
      <c r="R196" s="255"/>
      <c r="S196" s="255"/>
      <c r="T196" s="256"/>
      <c r="U196" s="13"/>
      <c r="V196" s="13"/>
      <c r="W196" s="13"/>
      <c r="X196" s="13"/>
      <c r="Y196" s="13"/>
      <c r="Z196" s="13"/>
      <c r="AA196" s="13"/>
      <c r="AB196" s="13"/>
      <c r="AC196" s="13"/>
      <c r="AD196" s="13"/>
      <c r="AE196" s="13"/>
      <c r="AT196" s="257" t="s">
        <v>248</v>
      </c>
      <c r="AU196" s="257" t="s">
        <v>87</v>
      </c>
      <c r="AV196" s="13" t="s">
        <v>89</v>
      </c>
      <c r="AW196" s="13" t="s">
        <v>41</v>
      </c>
      <c r="AX196" s="13" t="s">
        <v>80</v>
      </c>
      <c r="AY196" s="257" t="s">
        <v>235</v>
      </c>
    </row>
    <row r="197" s="13" customFormat="1">
      <c r="A197" s="13"/>
      <c r="B197" s="247"/>
      <c r="C197" s="248"/>
      <c r="D197" s="242" t="s">
        <v>248</v>
      </c>
      <c r="E197" s="249" t="s">
        <v>39</v>
      </c>
      <c r="F197" s="250" t="s">
        <v>1379</v>
      </c>
      <c r="G197" s="248"/>
      <c r="H197" s="251">
        <v>146.17099999999999</v>
      </c>
      <c r="I197" s="252"/>
      <c r="J197" s="248"/>
      <c r="K197" s="248"/>
      <c r="L197" s="253"/>
      <c r="M197" s="254"/>
      <c r="N197" s="255"/>
      <c r="O197" s="255"/>
      <c r="P197" s="255"/>
      <c r="Q197" s="255"/>
      <c r="R197" s="255"/>
      <c r="S197" s="255"/>
      <c r="T197" s="256"/>
      <c r="U197" s="13"/>
      <c r="V197" s="13"/>
      <c r="W197" s="13"/>
      <c r="X197" s="13"/>
      <c r="Y197" s="13"/>
      <c r="Z197" s="13"/>
      <c r="AA197" s="13"/>
      <c r="AB197" s="13"/>
      <c r="AC197" s="13"/>
      <c r="AD197" s="13"/>
      <c r="AE197" s="13"/>
      <c r="AT197" s="257" t="s">
        <v>248</v>
      </c>
      <c r="AU197" s="257" t="s">
        <v>87</v>
      </c>
      <c r="AV197" s="13" t="s">
        <v>89</v>
      </c>
      <c r="AW197" s="13" t="s">
        <v>41</v>
      </c>
      <c r="AX197" s="13" t="s">
        <v>80</v>
      </c>
      <c r="AY197" s="257" t="s">
        <v>235</v>
      </c>
    </row>
    <row r="198" s="14" customFormat="1">
      <c r="A198" s="14"/>
      <c r="B198" s="258"/>
      <c r="C198" s="259"/>
      <c r="D198" s="242" t="s">
        <v>248</v>
      </c>
      <c r="E198" s="260" t="s">
        <v>1380</v>
      </c>
      <c r="F198" s="261" t="s">
        <v>250</v>
      </c>
      <c r="G198" s="259"/>
      <c r="H198" s="262">
        <v>195.09899999999999</v>
      </c>
      <c r="I198" s="263"/>
      <c r="J198" s="259"/>
      <c r="K198" s="259"/>
      <c r="L198" s="264"/>
      <c r="M198" s="265"/>
      <c r="N198" s="266"/>
      <c r="O198" s="266"/>
      <c r="P198" s="266"/>
      <c r="Q198" s="266"/>
      <c r="R198" s="266"/>
      <c r="S198" s="266"/>
      <c r="T198" s="267"/>
      <c r="U198" s="14"/>
      <c r="V198" s="14"/>
      <c r="W198" s="14"/>
      <c r="X198" s="14"/>
      <c r="Y198" s="14"/>
      <c r="Z198" s="14"/>
      <c r="AA198" s="14"/>
      <c r="AB198" s="14"/>
      <c r="AC198" s="14"/>
      <c r="AD198" s="14"/>
      <c r="AE198" s="14"/>
      <c r="AT198" s="268" t="s">
        <v>248</v>
      </c>
      <c r="AU198" s="268" t="s">
        <v>87</v>
      </c>
      <c r="AV198" s="14" t="s">
        <v>242</v>
      </c>
      <c r="AW198" s="14" t="s">
        <v>41</v>
      </c>
      <c r="AX198" s="14" t="s">
        <v>87</v>
      </c>
      <c r="AY198" s="268" t="s">
        <v>235</v>
      </c>
    </row>
    <row r="199" s="2" customFormat="1" ht="21.75" customHeight="1">
      <c r="A199" s="39"/>
      <c r="B199" s="40"/>
      <c r="C199" s="229" t="s">
        <v>7</v>
      </c>
      <c r="D199" s="229" t="s">
        <v>238</v>
      </c>
      <c r="E199" s="230" t="s">
        <v>630</v>
      </c>
      <c r="F199" s="231" t="s">
        <v>631</v>
      </c>
      <c r="G199" s="232" t="s">
        <v>182</v>
      </c>
      <c r="H199" s="233">
        <v>146.17099999999999</v>
      </c>
      <c r="I199" s="234"/>
      <c r="J199" s="235">
        <f>ROUND(I199*H199,2)</f>
        <v>0</v>
      </c>
      <c r="K199" s="231" t="s">
        <v>241</v>
      </c>
      <c r="L199" s="45"/>
      <c r="M199" s="236" t="s">
        <v>39</v>
      </c>
      <c r="N199" s="237" t="s">
        <v>53</v>
      </c>
      <c r="O199" s="86"/>
      <c r="P199" s="238">
        <f>O199*H199</f>
        <v>0</v>
      </c>
      <c r="Q199" s="238">
        <v>0</v>
      </c>
      <c r="R199" s="238">
        <f>Q199*H199</f>
        <v>0</v>
      </c>
      <c r="S199" s="238">
        <v>0</v>
      </c>
      <c r="T199" s="239">
        <f>S199*H199</f>
        <v>0</v>
      </c>
      <c r="U199" s="39"/>
      <c r="V199" s="39"/>
      <c r="W199" s="39"/>
      <c r="X199" s="39"/>
      <c r="Y199" s="39"/>
      <c r="Z199" s="39"/>
      <c r="AA199" s="39"/>
      <c r="AB199" s="39"/>
      <c r="AC199" s="39"/>
      <c r="AD199" s="39"/>
      <c r="AE199" s="39"/>
      <c r="AR199" s="240" t="s">
        <v>242</v>
      </c>
      <c r="AT199" s="240" t="s">
        <v>238</v>
      </c>
      <c r="AU199" s="240" t="s">
        <v>87</v>
      </c>
      <c r="AY199" s="17" t="s">
        <v>235</v>
      </c>
      <c r="BE199" s="241">
        <f>IF(N199="základní",J199,0)</f>
        <v>0</v>
      </c>
      <c r="BF199" s="241">
        <f>IF(N199="snížená",J199,0)</f>
        <v>0</v>
      </c>
      <c r="BG199" s="241">
        <f>IF(N199="zákl. přenesená",J199,0)</f>
        <v>0</v>
      </c>
      <c r="BH199" s="241">
        <f>IF(N199="sníž. přenesená",J199,0)</f>
        <v>0</v>
      </c>
      <c r="BI199" s="241">
        <f>IF(N199="nulová",J199,0)</f>
        <v>0</v>
      </c>
      <c r="BJ199" s="17" t="s">
        <v>242</v>
      </c>
      <c r="BK199" s="241">
        <f>ROUND(I199*H199,2)</f>
        <v>0</v>
      </c>
      <c r="BL199" s="17" t="s">
        <v>242</v>
      </c>
      <c r="BM199" s="240" t="s">
        <v>1334</v>
      </c>
    </row>
    <row r="200" s="2" customFormat="1">
      <c r="A200" s="39"/>
      <c r="B200" s="40"/>
      <c r="C200" s="41"/>
      <c r="D200" s="242" t="s">
        <v>244</v>
      </c>
      <c r="E200" s="41"/>
      <c r="F200" s="243" t="s">
        <v>633</v>
      </c>
      <c r="G200" s="41"/>
      <c r="H200" s="41"/>
      <c r="I200" s="149"/>
      <c r="J200" s="41"/>
      <c r="K200" s="41"/>
      <c r="L200" s="45"/>
      <c r="M200" s="244"/>
      <c r="N200" s="245"/>
      <c r="O200" s="86"/>
      <c r="P200" s="86"/>
      <c r="Q200" s="86"/>
      <c r="R200" s="86"/>
      <c r="S200" s="86"/>
      <c r="T200" s="87"/>
      <c r="U200" s="39"/>
      <c r="V200" s="39"/>
      <c r="W200" s="39"/>
      <c r="X200" s="39"/>
      <c r="Y200" s="39"/>
      <c r="Z200" s="39"/>
      <c r="AA200" s="39"/>
      <c r="AB200" s="39"/>
      <c r="AC200" s="39"/>
      <c r="AD200" s="39"/>
      <c r="AE200" s="39"/>
      <c r="AT200" s="17" t="s">
        <v>244</v>
      </c>
      <c r="AU200" s="17" t="s">
        <v>87</v>
      </c>
    </row>
    <row r="201" s="2" customFormat="1">
      <c r="A201" s="39"/>
      <c r="B201" s="40"/>
      <c r="C201" s="41"/>
      <c r="D201" s="242" t="s">
        <v>246</v>
      </c>
      <c r="E201" s="41"/>
      <c r="F201" s="246" t="s">
        <v>634</v>
      </c>
      <c r="G201" s="41"/>
      <c r="H201" s="41"/>
      <c r="I201" s="149"/>
      <c r="J201" s="41"/>
      <c r="K201" s="41"/>
      <c r="L201" s="45"/>
      <c r="M201" s="244"/>
      <c r="N201" s="245"/>
      <c r="O201" s="86"/>
      <c r="P201" s="86"/>
      <c r="Q201" s="86"/>
      <c r="R201" s="86"/>
      <c r="S201" s="86"/>
      <c r="T201" s="87"/>
      <c r="U201" s="39"/>
      <c r="V201" s="39"/>
      <c r="W201" s="39"/>
      <c r="X201" s="39"/>
      <c r="Y201" s="39"/>
      <c r="Z201" s="39"/>
      <c r="AA201" s="39"/>
      <c r="AB201" s="39"/>
      <c r="AC201" s="39"/>
      <c r="AD201" s="39"/>
      <c r="AE201" s="39"/>
      <c r="AT201" s="17" t="s">
        <v>246</v>
      </c>
      <c r="AU201" s="17" t="s">
        <v>87</v>
      </c>
    </row>
    <row r="202" s="13" customFormat="1">
      <c r="A202" s="13"/>
      <c r="B202" s="247"/>
      <c r="C202" s="248"/>
      <c r="D202" s="242" t="s">
        <v>248</v>
      </c>
      <c r="E202" s="249" t="s">
        <v>39</v>
      </c>
      <c r="F202" s="250" t="s">
        <v>1375</v>
      </c>
      <c r="G202" s="248"/>
      <c r="H202" s="251">
        <v>146.17099999999999</v>
      </c>
      <c r="I202" s="252"/>
      <c r="J202" s="248"/>
      <c r="K202" s="248"/>
      <c r="L202" s="253"/>
      <c r="M202" s="254"/>
      <c r="N202" s="255"/>
      <c r="O202" s="255"/>
      <c r="P202" s="255"/>
      <c r="Q202" s="255"/>
      <c r="R202" s="255"/>
      <c r="S202" s="255"/>
      <c r="T202" s="256"/>
      <c r="U202" s="13"/>
      <c r="V202" s="13"/>
      <c r="W202" s="13"/>
      <c r="X202" s="13"/>
      <c r="Y202" s="13"/>
      <c r="Z202" s="13"/>
      <c r="AA202" s="13"/>
      <c r="AB202" s="13"/>
      <c r="AC202" s="13"/>
      <c r="AD202" s="13"/>
      <c r="AE202" s="13"/>
      <c r="AT202" s="257" t="s">
        <v>248</v>
      </c>
      <c r="AU202" s="257" t="s">
        <v>87</v>
      </c>
      <c r="AV202" s="13" t="s">
        <v>89</v>
      </c>
      <c r="AW202" s="13" t="s">
        <v>41</v>
      </c>
      <c r="AX202" s="13" t="s">
        <v>80</v>
      </c>
      <c r="AY202" s="257" t="s">
        <v>235</v>
      </c>
    </row>
    <row r="203" s="14" customFormat="1">
      <c r="A203" s="14"/>
      <c r="B203" s="258"/>
      <c r="C203" s="259"/>
      <c r="D203" s="242" t="s">
        <v>248</v>
      </c>
      <c r="E203" s="260" t="s">
        <v>39</v>
      </c>
      <c r="F203" s="261" t="s">
        <v>250</v>
      </c>
      <c r="G203" s="259"/>
      <c r="H203" s="262">
        <v>146.17099999999999</v>
      </c>
      <c r="I203" s="263"/>
      <c r="J203" s="259"/>
      <c r="K203" s="259"/>
      <c r="L203" s="264"/>
      <c r="M203" s="279"/>
      <c r="N203" s="280"/>
      <c r="O203" s="280"/>
      <c r="P203" s="280"/>
      <c r="Q203" s="280"/>
      <c r="R203" s="280"/>
      <c r="S203" s="280"/>
      <c r="T203" s="281"/>
      <c r="U203" s="14"/>
      <c r="V203" s="14"/>
      <c r="W203" s="14"/>
      <c r="X203" s="14"/>
      <c r="Y203" s="14"/>
      <c r="Z203" s="14"/>
      <c r="AA203" s="14"/>
      <c r="AB203" s="14"/>
      <c r="AC203" s="14"/>
      <c r="AD203" s="14"/>
      <c r="AE203" s="14"/>
      <c r="AT203" s="268" t="s">
        <v>248</v>
      </c>
      <c r="AU203" s="268" t="s">
        <v>87</v>
      </c>
      <c r="AV203" s="14" t="s">
        <v>242</v>
      </c>
      <c r="AW203" s="14" t="s">
        <v>41</v>
      </c>
      <c r="AX203" s="14" t="s">
        <v>87</v>
      </c>
      <c r="AY203" s="268" t="s">
        <v>235</v>
      </c>
    </row>
    <row r="204" s="2" customFormat="1" ht="6.96" customHeight="1">
      <c r="A204" s="39"/>
      <c r="B204" s="61"/>
      <c r="C204" s="62"/>
      <c r="D204" s="62"/>
      <c r="E204" s="62"/>
      <c r="F204" s="62"/>
      <c r="G204" s="62"/>
      <c r="H204" s="62"/>
      <c r="I204" s="178"/>
      <c r="J204" s="62"/>
      <c r="K204" s="62"/>
      <c r="L204" s="45"/>
      <c r="M204" s="39"/>
      <c r="O204" s="39"/>
      <c r="P204" s="39"/>
      <c r="Q204" s="39"/>
      <c r="R204" s="39"/>
      <c r="S204" s="39"/>
      <c r="T204" s="39"/>
      <c r="U204" s="39"/>
      <c r="V204" s="39"/>
      <c r="W204" s="39"/>
      <c r="X204" s="39"/>
      <c r="Y204" s="39"/>
      <c r="Z204" s="39"/>
      <c r="AA204" s="39"/>
      <c r="AB204" s="39"/>
      <c r="AC204" s="39"/>
      <c r="AD204" s="39"/>
      <c r="AE204" s="39"/>
    </row>
  </sheetData>
  <sheetProtection sheet="1" autoFilter="0" formatColumns="0" formatRows="0" objects="1" scenarios="1" spinCount="100000" saltValue="a0KD/hhm/f1Yubb+pWuorx4RMOUt8sJLxYD0yDuHbdWcQYTka/P5IZPIaKl5Usit1Gu5TNvenQr+KXtGK7hNDw==" hashValue="9oibIk8yIcmarNkpYNYtufm4wkUGMBcYjE44pvYjjf99oQ80yx9NMnZ5k7QbWfl52ctt72+eQ9q0xcmw1btA4Q==" algorithmName="SHA-512" password="CC35"/>
  <autoFilter ref="C88:K20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143</v>
      </c>
      <c r="AZ2" s="141" t="s">
        <v>1381</v>
      </c>
      <c r="BA2" s="141" t="s">
        <v>1382</v>
      </c>
      <c r="BB2" s="141" t="s">
        <v>191</v>
      </c>
      <c r="BC2" s="141" t="s">
        <v>336</v>
      </c>
      <c r="BD2" s="141" t="s">
        <v>89</v>
      </c>
    </row>
    <row r="3" hidden="1" s="1" customFormat="1" ht="6.96" customHeight="1">
      <c r="B3" s="142"/>
      <c r="C3" s="143"/>
      <c r="D3" s="143"/>
      <c r="E3" s="143"/>
      <c r="F3" s="143"/>
      <c r="G3" s="143"/>
      <c r="H3" s="143"/>
      <c r="I3" s="144"/>
      <c r="J3" s="143"/>
      <c r="K3" s="143"/>
      <c r="L3" s="20"/>
      <c r="AT3" s="17" t="s">
        <v>89</v>
      </c>
      <c r="AZ3" s="141" t="s">
        <v>1383</v>
      </c>
      <c r="BA3" s="141" t="s">
        <v>1384</v>
      </c>
      <c r="BB3" s="141" t="s">
        <v>197</v>
      </c>
      <c r="BC3" s="141" t="s">
        <v>1385</v>
      </c>
      <c r="BD3" s="141" t="s">
        <v>89</v>
      </c>
    </row>
    <row r="4" hidden="1" s="1" customFormat="1" ht="24.96" customHeight="1">
      <c r="B4" s="20"/>
      <c r="D4" s="145" t="s">
        <v>188</v>
      </c>
      <c r="I4" s="140"/>
      <c r="L4" s="20"/>
      <c r="M4" s="146" t="s">
        <v>10</v>
      </c>
      <c r="AT4" s="17" t="s">
        <v>41</v>
      </c>
      <c r="AZ4" s="141" t="s">
        <v>1386</v>
      </c>
      <c r="BA4" s="141" t="s">
        <v>1387</v>
      </c>
      <c r="BB4" s="141" t="s">
        <v>197</v>
      </c>
      <c r="BC4" s="141" t="s">
        <v>1388</v>
      </c>
      <c r="BD4" s="141" t="s">
        <v>89</v>
      </c>
    </row>
    <row r="5" hidden="1" s="1" customFormat="1" ht="6.96" customHeight="1">
      <c r="B5" s="20"/>
      <c r="I5" s="140"/>
      <c r="L5" s="20"/>
      <c r="AZ5" s="141" t="s">
        <v>1389</v>
      </c>
      <c r="BA5" s="141" t="s">
        <v>433</v>
      </c>
      <c r="BB5" s="141" t="s">
        <v>191</v>
      </c>
      <c r="BC5" s="141" t="s">
        <v>1390</v>
      </c>
      <c r="BD5" s="141" t="s">
        <v>89</v>
      </c>
    </row>
    <row r="6" hidden="1" s="1" customFormat="1" ht="12" customHeight="1">
      <c r="B6" s="20"/>
      <c r="D6" s="147" t="s">
        <v>16</v>
      </c>
      <c r="I6" s="140"/>
      <c r="L6" s="20"/>
      <c r="AZ6" s="141" t="s">
        <v>1391</v>
      </c>
      <c r="BA6" s="141" t="s">
        <v>1392</v>
      </c>
      <c r="BB6" s="141" t="s">
        <v>191</v>
      </c>
      <c r="BC6" s="141" t="s">
        <v>236</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1393</v>
      </c>
      <c r="BA7" s="141" t="s">
        <v>1394</v>
      </c>
      <c r="BB7" s="141" t="s">
        <v>197</v>
      </c>
      <c r="BC7" s="141" t="s">
        <v>1395</v>
      </c>
      <c r="BD7" s="141" t="s">
        <v>89</v>
      </c>
    </row>
    <row r="8" hidden="1" s="1" customFormat="1" ht="12" customHeight="1">
      <c r="B8" s="20"/>
      <c r="D8" s="147" t="s">
        <v>202</v>
      </c>
      <c r="I8" s="140"/>
      <c r="L8" s="20"/>
      <c r="AZ8" s="141" t="s">
        <v>1396</v>
      </c>
      <c r="BA8" s="141" t="s">
        <v>1397</v>
      </c>
      <c r="BB8" s="141" t="s">
        <v>253</v>
      </c>
      <c r="BC8" s="141" t="s">
        <v>1398</v>
      </c>
      <c r="BD8" s="141" t="s">
        <v>89</v>
      </c>
    </row>
    <row r="9" hidden="1" s="2" customFormat="1" ht="16.5" customHeight="1">
      <c r="A9" s="39"/>
      <c r="B9" s="45"/>
      <c r="C9" s="39"/>
      <c r="D9" s="39"/>
      <c r="E9" s="148" t="s">
        <v>1399</v>
      </c>
      <c r="F9" s="39"/>
      <c r="G9" s="39"/>
      <c r="H9" s="39"/>
      <c r="I9" s="149"/>
      <c r="J9" s="39"/>
      <c r="K9" s="39"/>
      <c r="L9" s="150"/>
      <c r="S9" s="39"/>
      <c r="T9" s="39"/>
      <c r="U9" s="39"/>
      <c r="V9" s="39"/>
      <c r="W9" s="39"/>
      <c r="X9" s="39"/>
      <c r="Y9" s="39"/>
      <c r="Z9" s="39"/>
      <c r="AA9" s="39"/>
      <c r="AB9" s="39"/>
      <c r="AC9" s="39"/>
      <c r="AD9" s="39"/>
      <c r="AE9" s="39"/>
      <c r="AZ9" s="141" t="s">
        <v>1400</v>
      </c>
      <c r="BA9" s="141" t="s">
        <v>1401</v>
      </c>
      <c r="BB9" s="141" t="s">
        <v>191</v>
      </c>
      <c r="BC9" s="141" t="s">
        <v>1402</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c r="AZ10" s="141" t="s">
        <v>1403</v>
      </c>
      <c r="BA10" s="141" t="s">
        <v>1404</v>
      </c>
      <c r="BB10" s="141" t="s">
        <v>191</v>
      </c>
      <c r="BC10" s="141" t="s">
        <v>1405</v>
      </c>
      <c r="BD10" s="141" t="s">
        <v>89</v>
      </c>
    </row>
    <row r="11" hidden="1" s="2" customFormat="1" ht="16.5" customHeight="1">
      <c r="A11" s="39"/>
      <c r="B11" s="45"/>
      <c r="C11" s="39"/>
      <c r="D11" s="39"/>
      <c r="E11" s="151" t="s">
        <v>1406</v>
      </c>
      <c r="F11" s="39"/>
      <c r="G11" s="39"/>
      <c r="H11" s="39"/>
      <c r="I11" s="149"/>
      <c r="J11" s="39"/>
      <c r="K11" s="39"/>
      <c r="L11" s="150"/>
      <c r="S11" s="39"/>
      <c r="T11" s="39"/>
      <c r="U11" s="39"/>
      <c r="V11" s="39"/>
      <c r="W11" s="39"/>
      <c r="X11" s="39"/>
      <c r="Y11" s="39"/>
      <c r="Z11" s="39"/>
      <c r="AA11" s="39"/>
      <c r="AB11" s="39"/>
      <c r="AC11" s="39"/>
      <c r="AD11" s="39"/>
      <c r="AE11" s="39"/>
      <c r="AZ11" s="141" t="s">
        <v>1407</v>
      </c>
      <c r="BA11" s="141" t="s">
        <v>1408</v>
      </c>
      <c r="BB11" s="141" t="s">
        <v>191</v>
      </c>
      <c r="BC11" s="141" t="s">
        <v>1409</v>
      </c>
      <c r="BD11" s="141" t="s">
        <v>89</v>
      </c>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ROUND(J88,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ROUND((SUM(BE88:BE239)),  2)</f>
        <v>0</v>
      </c>
      <c r="G35" s="39"/>
      <c r="H35" s="39"/>
      <c r="I35" s="167">
        <v>0.20999999999999999</v>
      </c>
      <c r="J35" s="166">
        <f>ROUND(((SUM(BE88:BE239))*I35),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ROUND((SUM(BF88:BF239)),  2)</f>
        <v>0</v>
      </c>
      <c r="G36" s="39"/>
      <c r="H36" s="39"/>
      <c r="I36" s="167">
        <v>0.14999999999999999</v>
      </c>
      <c r="J36" s="166">
        <f>ROUND(((SUM(BF88:BF239))*I36),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ROUND((SUM(BG88:BG239)),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ROUND((SUM(BH88:BH239)),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ROUND((SUM(BI88:BI239)),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1399</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Č41 - TK Oldřichov u Duchcova - Duchcov</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J88</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795</v>
      </c>
      <c r="E64" s="191"/>
      <c r="F64" s="191"/>
      <c r="G64" s="191"/>
      <c r="H64" s="191"/>
      <c r="I64" s="192"/>
      <c r="J64" s="193">
        <f>J89</f>
        <v>0</v>
      </c>
      <c r="K64" s="189"/>
      <c r="L64" s="194"/>
      <c r="S64" s="9"/>
      <c r="T64" s="9"/>
      <c r="U64" s="9"/>
      <c r="V64" s="9"/>
      <c r="W64" s="9"/>
      <c r="X64" s="9"/>
      <c r="Y64" s="9"/>
      <c r="Z64" s="9"/>
      <c r="AA64" s="9"/>
      <c r="AB64" s="9"/>
      <c r="AC64" s="9"/>
      <c r="AD64" s="9"/>
      <c r="AE64" s="9"/>
    </row>
    <row r="65" hidden="1" s="9" customFormat="1" ht="24.96" customHeight="1">
      <c r="A65" s="9"/>
      <c r="B65" s="188"/>
      <c r="C65" s="189"/>
      <c r="D65" s="190" t="s">
        <v>218</v>
      </c>
      <c r="E65" s="191"/>
      <c r="F65" s="191"/>
      <c r="G65" s="191"/>
      <c r="H65" s="191"/>
      <c r="I65" s="192"/>
      <c r="J65" s="193">
        <f>J167</f>
        <v>0</v>
      </c>
      <c r="K65" s="189"/>
      <c r="L65" s="194"/>
      <c r="S65" s="9"/>
      <c r="T65" s="9"/>
      <c r="U65" s="9"/>
      <c r="V65" s="9"/>
      <c r="W65" s="9"/>
      <c r="X65" s="9"/>
      <c r="Y65" s="9"/>
      <c r="Z65" s="9"/>
      <c r="AA65" s="9"/>
      <c r="AB65" s="9"/>
      <c r="AC65" s="9"/>
      <c r="AD65" s="9"/>
      <c r="AE65" s="9"/>
    </row>
    <row r="66" hidden="1" s="9" customFormat="1" ht="24.96" customHeight="1">
      <c r="A66" s="9"/>
      <c r="B66" s="188"/>
      <c r="C66" s="189"/>
      <c r="D66" s="190" t="s">
        <v>219</v>
      </c>
      <c r="E66" s="191"/>
      <c r="F66" s="191"/>
      <c r="G66" s="191"/>
      <c r="H66" s="191"/>
      <c r="I66" s="192"/>
      <c r="J66" s="193">
        <f>J234</f>
        <v>0</v>
      </c>
      <c r="K66" s="189"/>
      <c r="L66" s="194"/>
      <c r="S66" s="9"/>
      <c r="T66" s="9"/>
      <c r="U66" s="9"/>
      <c r="V66" s="9"/>
      <c r="W66" s="9"/>
      <c r="X66" s="9"/>
      <c r="Y66" s="9"/>
      <c r="Z66" s="9"/>
      <c r="AA66" s="9"/>
      <c r="AB66" s="9"/>
      <c r="AC66" s="9"/>
      <c r="AD66" s="9"/>
      <c r="AE66" s="9"/>
    </row>
    <row r="67" hidden="1" s="2" customFormat="1" ht="21.84" customHeight="1">
      <c r="A67" s="39"/>
      <c r="B67" s="40"/>
      <c r="C67" s="41"/>
      <c r="D67" s="41"/>
      <c r="E67" s="41"/>
      <c r="F67" s="41"/>
      <c r="G67" s="41"/>
      <c r="H67" s="41"/>
      <c r="I67" s="149"/>
      <c r="J67" s="41"/>
      <c r="K67" s="41"/>
      <c r="L67" s="150"/>
      <c r="S67" s="39"/>
      <c r="T67" s="39"/>
      <c r="U67" s="39"/>
      <c r="V67" s="39"/>
      <c r="W67" s="39"/>
      <c r="X67" s="39"/>
      <c r="Y67" s="39"/>
      <c r="Z67" s="39"/>
      <c r="AA67" s="39"/>
      <c r="AB67" s="39"/>
      <c r="AC67" s="39"/>
      <c r="AD67" s="39"/>
      <c r="AE67" s="39"/>
    </row>
    <row r="68" hidden="1" s="2" customFormat="1" ht="6.96" customHeight="1">
      <c r="A68" s="39"/>
      <c r="B68" s="61"/>
      <c r="C68" s="62"/>
      <c r="D68" s="62"/>
      <c r="E68" s="62"/>
      <c r="F68" s="62"/>
      <c r="G68" s="62"/>
      <c r="H68" s="62"/>
      <c r="I68" s="178"/>
      <c r="J68" s="62"/>
      <c r="K68" s="62"/>
      <c r="L68" s="150"/>
      <c r="S68" s="39"/>
      <c r="T68" s="39"/>
      <c r="U68" s="39"/>
      <c r="V68" s="39"/>
      <c r="W68" s="39"/>
      <c r="X68" s="39"/>
      <c r="Y68" s="39"/>
      <c r="Z68" s="39"/>
      <c r="AA68" s="39"/>
      <c r="AB68" s="39"/>
      <c r="AC68" s="39"/>
      <c r="AD68" s="39"/>
      <c r="AE68" s="39"/>
    </row>
    <row r="69" hidden="1"/>
    <row r="70" hidden="1"/>
    <row r="71" hidden="1"/>
    <row r="72" s="2" customFormat="1" ht="6.96" customHeight="1">
      <c r="A72" s="39"/>
      <c r="B72" s="63"/>
      <c r="C72" s="64"/>
      <c r="D72" s="64"/>
      <c r="E72" s="64"/>
      <c r="F72" s="64"/>
      <c r="G72" s="64"/>
      <c r="H72" s="64"/>
      <c r="I72" s="181"/>
      <c r="J72" s="64"/>
      <c r="K72" s="64"/>
      <c r="L72" s="150"/>
      <c r="S72" s="39"/>
      <c r="T72" s="39"/>
      <c r="U72" s="39"/>
      <c r="V72" s="39"/>
      <c r="W72" s="39"/>
      <c r="X72" s="39"/>
      <c r="Y72" s="39"/>
      <c r="Z72" s="39"/>
      <c r="AA72" s="39"/>
      <c r="AB72" s="39"/>
      <c r="AC72" s="39"/>
      <c r="AD72" s="39"/>
      <c r="AE72" s="39"/>
    </row>
    <row r="73" s="2" customFormat="1" ht="24.96" customHeight="1">
      <c r="A73" s="39"/>
      <c r="B73" s="40"/>
      <c r="C73" s="23" t="s">
        <v>220</v>
      </c>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12" customHeight="1">
      <c r="A75" s="39"/>
      <c r="B75" s="40"/>
      <c r="C75" s="32" t="s">
        <v>16</v>
      </c>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23.25" customHeight="1">
      <c r="A76" s="39"/>
      <c r="B76" s="40"/>
      <c r="C76" s="41"/>
      <c r="D76" s="41"/>
      <c r="E76" s="182" t="str">
        <f>E7</f>
        <v>Výměna kolejnic v úseku Ústí n.L. západ - Kadaň Prunéřov, Ústí n.L. západ-Bílina atd. 2020</v>
      </c>
      <c r="F76" s="32"/>
      <c r="G76" s="32"/>
      <c r="H76" s="32"/>
      <c r="I76" s="149"/>
      <c r="J76" s="41"/>
      <c r="K76" s="41"/>
      <c r="L76" s="150"/>
      <c r="S76" s="39"/>
      <c r="T76" s="39"/>
      <c r="U76" s="39"/>
      <c r="V76" s="39"/>
      <c r="W76" s="39"/>
      <c r="X76" s="39"/>
      <c r="Y76" s="39"/>
      <c r="Z76" s="39"/>
      <c r="AA76" s="39"/>
      <c r="AB76" s="39"/>
      <c r="AC76" s="39"/>
      <c r="AD76" s="39"/>
      <c r="AE76" s="39"/>
    </row>
    <row r="77" s="1" customFormat="1" ht="12" customHeight="1">
      <c r="B77" s="21"/>
      <c r="C77" s="32" t="s">
        <v>202</v>
      </c>
      <c r="D77" s="22"/>
      <c r="E77" s="22"/>
      <c r="F77" s="22"/>
      <c r="G77" s="22"/>
      <c r="H77" s="22"/>
      <c r="I77" s="140"/>
      <c r="J77" s="22"/>
      <c r="K77" s="22"/>
      <c r="L77" s="20"/>
    </row>
    <row r="78" s="2" customFormat="1" ht="16.5" customHeight="1">
      <c r="A78" s="39"/>
      <c r="B78" s="40"/>
      <c r="C78" s="41"/>
      <c r="D78" s="41"/>
      <c r="E78" s="182" t="s">
        <v>1399</v>
      </c>
      <c r="F78" s="41"/>
      <c r="G78" s="41"/>
      <c r="H78" s="41"/>
      <c r="I78" s="149"/>
      <c r="J78" s="41"/>
      <c r="K78" s="41"/>
      <c r="L78" s="150"/>
      <c r="S78" s="39"/>
      <c r="T78" s="39"/>
      <c r="U78" s="39"/>
      <c r="V78" s="39"/>
      <c r="W78" s="39"/>
      <c r="X78" s="39"/>
      <c r="Y78" s="39"/>
      <c r="Z78" s="39"/>
      <c r="AA78" s="39"/>
      <c r="AB78" s="39"/>
      <c r="AC78" s="39"/>
      <c r="AD78" s="39"/>
      <c r="AE78" s="39"/>
    </row>
    <row r="79" s="2" customFormat="1" ht="12" customHeight="1">
      <c r="A79" s="39"/>
      <c r="B79" s="40"/>
      <c r="C79" s="32" t="s">
        <v>210</v>
      </c>
      <c r="D79" s="41"/>
      <c r="E79" s="41"/>
      <c r="F79" s="41"/>
      <c r="G79" s="41"/>
      <c r="H79" s="41"/>
      <c r="I79" s="149"/>
      <c r="J79" s="41"/>
      <c r="K79" s="41"/>
      <c r="L79" s="150"/>
      <c r="S79" s="39"/>
      <c r="T79" s="39"/>
      <c r="U79" s="39"/>
      <c r="V79" s="39"/>
      <c r="W79" s="39"/>
      <c r="X79" s="39"/>
      <c r="Y79" s="39"/>
      <c r="Z79" s="39"/>
      <c r="AA79" s="39"/>
      <c r="AB79" s="39"/>
      <c r="AC79" s="39"/>
      <c r="AD79" s="39"/>
      <c r="AE79" s="39"/>
    </row>
    <row r="80" s="2" customFormat="1" ht="16.5" customHeight="1">
      <c r="A80" s="39"/>
      <c r="B80" s="40"/>
      <c r="C80" s="41"/>
      <c r="D80" s="41"/>
      <c r="E80" s="71" t="str">
        <f>E11</f>
        <v>Č41 - TK Oldřichov u Duchcova - Duchcov</v>
      </c>
      <c r="F80" s="41"/>
      <c r="G80" s="41"/>
      <c r="H80" s="41"/>
      <c r="I80" s="149"/>
      <c r="J80" s="41"/>
      <c r="K80" s="41"/>
      <c r="L80" s="150"/>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9"/>
      <c r="J81" s="41"/>
      <c r="K81" s="41"/>
      <c r="L81" s="150"/>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F14</f>
        <v>Obvod ST Most</v>
      </c>
      <c r="G82" s="41"/>
      <c r="H82" s="41"/>
      <c r="I82" s="152" t="s">
        <v>24</v>
      </c>
      <c r="J82" s="74" t="str">
        <f>IF(J14="","",J14)</f>
        <v>31. 1. 2019</v>
      </c>
      <c r="K82" s="41"/>
      <c r="L82" s="150"/>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9"/>
      <c r="J83" s="41"/>
      <c r="K83" s="41"/>
      <c r="L83" s="150"/>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E17</f>
        <v>Správa železnic, OŘ UNL, ST Most</v>
      </c>
      <c r="G84" s="41"/>
      <c r="H84" s="41"/>
      <c r="I84" s="152" t="s">
        <v>38</v>
      </c>
      <c r="J84" s="37" t="str">
        <f>E23</f>
        <v xml:space="preserve"> </v>
      </c>
      <c r="K84" s="41"/>
      <c r="L84" s="150"/>
      <c r="S84" s="39"/>
      <c r="T84" s="39"/>
      <c r="U84" s="39"/>
      <c r="V84" s="39"/>
      <c r="W84" s="39"/>
      <c r="X84" s="39"/>
      <c r="Y84" s="39"/>
      <c r="Z84" s="39"/>
      <c r="AA84" s="39"/>
      <c r="AB84" s="39"/>
      <c r="AC84" s="39"/>
      <c r="AD84" s="39"/>
      <c r="AE84" s="39"/>
    </row>
    <row r="85" s="2" customFormat="1" ht="40.05" customHeight="1">
      <c r="A85" s="39"/>
      <c r="B85" s="40"/>
      <c r="C85" s="32" t="s">
        <v>36</v>
      </c>
      <c r="D85" s="41"/>
      <c r="E85" s="41"/>
      <c r="F85" s="27" t="str">
        <f>IF(E20="","",E20)</f>
        <v>Vyplň údaj</v>
      </c>
      <c r="G85" s="41"/>
      <c r="H85" s="41"/>
      <c r="I85" s="152" t="s">
        <v>42</v>
      </c>
      <c r="J85" s="37" t="str">
        <f>E26</f>
        <v>Ing. Horák Jiří, horak@szdc.cz, +420 602155923</v>
      </c>
      <c r="K85" s="41"/>
      <c r="L85" s="150"/>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49"/>
      <c r="J86" s="41"/>
      <c r="K86" s="41"/>
      <c r="L86" s="150"/>
      <c r="S86" s="39"/>
      <c r="T86" s="39"/>
      <c r="U86" s="39"/>
      <c r="V86" s="39"/>
      <c r="W86" s="39"/>
      <c r="X86" s="39"/>
      <c r="Y86" s="39"/>
      <c r="Z86" s="39"/>
      <c r="AA86" s="39"/>
      <c r="AB86" s="39"/>
      <c r="AC86" s="39"/>
      <c r="AD86" s="39"/>
      <c r="AE86" s="39"/>
    </row>
    <row r="87" s="11" customFormat="1" ht="29.28" customHeight="1">
      <c r="A87" s="201"/>
      <c r="B87" s="202"/>
      <c r="C87" s="203" t="s">
        <v>221</v>
      </c>
      <c r="D87" s="204" t="s">
        <v>65</v>
      </c>
      <c r="E87" s="204" t="s">
        <v>61</v>
      </c>
      <c r="F87" s="204" t="s">
        <v>62</v>
      </c>
      <c r="G87" s="204" t="s">
        <v>222</v>
      </c>
      <c r="H87" s="204" t="s">
        <v>223</v>
      </c>
      <c r="I87" s="205" t="s">
        <v>224</v>
      </c>
      <c r="J87" s="204" t="s">
        <v>214</v>
      </c>
      <c r="K87" s="206" t="s">
        <v>225</v>
      </c>
      <c r="L87" s="207"/>
      <c r="M87" s="94" t="s">
        <v>39</v>
      </c>
      <c r="N87" s="95" t="s">
        <v>50</v>
      </c>
      <c r="O87" s="95" t="s">
        <v>226</v>
      </c>
      <c r="P87" s="95" t="s">
        <v>227</v>
      </c>
      <c r="Q87" s="95" t="s">
        <v>228</v>
      </c>
      <c r="R87" s="95" t="s">
        <v>229</v>
      </c>
      <c r="S87" s="95" t="s">
        <v>230</v>
      </c>
      <c r="T87" s="96" t="s">
        <v>231</v>
      </c>
      <c r="U87" s="201"/>
      <c r="V87" s="201"/>
      <c r="W87" s="201"/>
      <c r="X87" s="201"/>
      <c r="Y87" s="201"/>
      <c r="Z87" s="201"/>
      <c r="AA87" s="201"/>
      <c r="AB87" s="201"/>
      <c r="AC87" s="201"/>
      <c r="AD87" s="201"/>
      <c r="AE87" s="201"/>
    </row>
    <row r="88" s="2" customFormat="1" ht="22.8" customHeight="1">
      <c r="A88" s="39"/>
      <c r="B88" s="40"/>
      <c r="C88" s="101" t="s">
        <v>232</v>
      </c>
      <c r="D88" s="41"/>
      <c r="E88" s="41"/>
      <c r="F88" s="41"/>
      <c r="G88" s="41"/>
      <c r="H88" s="41"/>
      <c r="I88" s="149"/>
      <c r="J88" s="208">
        <f>BK88</f>
        <v>0</v>
      </c>
      <c r="K88" s="41"/>
      <c r="L88" s="45"/>
      <c r="M88" s="97"/>
      <c r="N88" s="209"/>
      <c r="O88" s="98"/>
      <c r="P88" s="210">
        <f>P89+P167+P234</f>
        <v>0</v>
      </c>
      <c r="Q88" s="98"/>
      <c r="R88" s="210">
        <f>R89+R167+R234</f>
        <v>49.475999999999992</v>
      </c>
      <c r="S88" s="98"/>
      <c r="T88" s="211">
        <f>T89+T167+T234</f>
        <v>0</v>
      </c>
      <c r="U88" s="39"/>
      <c r="V88" s="39"/>
      <c r="W88" s="39"/>
      <c r="X88" s="39"/>
      <c r="Y88" s="39"/>
      <c r="Z88" s="39"/>
      <c r="AA88" s="39"/>
      <c r="AB88" s="39"/>
      <c r="AC88" s="39"/>
      <c r="AD88" s="39"/>
      <c r="AE88" s="39"/>
      <c r="AT88" s="17" t="s">
        <v>79</v>
      </c>
      <c r="AU88" s="17" t="s">
        <v>215</v>
      </c>
      <c r="BK88" s="212">
        <f>BK89+BK167+BK234</f>
        <v>0</v>
      </c>
    </row>
    <row r="89" s="12" customFormat="1" ht="25.92" customHeight="1">
      <c r="A89" s="12"/>
      <c r="B89" s="213"/>
      <c r="C89" s="214"/>
      <c r="D89" s="215" t="s">
        <v>79</v>
      </c>
      <c r="E89" s="216" t="s">
        <v>236</v>
      </c>
      <c r="F89" s="216" t="s">
        <v>237</v>
      </c>
      <c r="G89" s="214"/>
      <c r="H89" s="214"/>
      <c r="I89" s="217"/>
      <c r="J89" s="218">
        <f>BK89</f>
        <v>0</v>
      </c>
      <c r="K89" s="214"/>
      <c r="L89" s="219"/>
      <c r="M89" s="220"/>
      <c r="N89" s="221"/>
      <c r="O89" s="221"/>
      <c r="P89" s="222">
        <f>SUM(P90:P166)</f>
        <v>0</v>
      </c>
      <c r="Q89" s="221"/>
      <c r="R89" s="222">
        <f>SUM(R90:R166)</f>
        <v>0</v>
      </c>
      <c r="S89" s="221"/>
      <c r="T89" s="223">
        <f>SUM(T90:T166)</f>
        <v>0</v>
      </c>
      <c r="U89" s="12"/>
      <c r="V89" s="12"/>
      <c r="W89" s="12"/>
      <c r="X89" s="12"/>
      <c r="Y89" s="12"/>
      <c r="Z89" s="12"/>
      <c r="AA89" s="12"/>
      <c r="AB89" s="12"/>
      <c r="AC89" s="12"/>
      <c r="AD89" s="12"/>
      <c r="AE89" s="12"/>
      <c r="AR89" s="224" t="s">
        <v>87</v>
      </c>
      <c r="AT89" s="225" t="s">
        <v>79</v>
      </c>
      <c r="AU89" s="225" t="s">
        <v>80</v>
      </c>
      <c r="AY89" s="224" t="s">
        <v>235</v>
      </c>
      <c r="BK89" s="226">
        <f>SUM(BK90:BK166)</f>
        <v>0</v>
      </c>
    </row>
    <row r="90" s="2" customFormat="1" ht="21.75" customHeight="1">
      <c r="A90" s="39"/>
      <c r="B90" s="40"/>
      <c r="C90" s="229" t="s">
        <v>87</v>
      </c>
      <c r="D90" s="229" t="s">
        <v>238</v>
      </c>
      <c r="E90" s="230" t="s">
        <v>239</v>
      </c>
      <c r="F90" s="231" t="s">
        <v>240</v>
      </c>
      <c r="G90" s="232" t="s">
        <v>186</v>
      </c>
      <c r="H90" s="233">
        <v>2.2360000000000002</v>
      </c>
      <c r="I90" s="234"/>
      <c r="J90" s="235">
        <f>ROUND(I90*H90,2)</f>
        <v>0</v>
      </c>
      <c r="K90" s="231" t="s">
        <v>241</v>
      </c>
      <c r="L90" s="45"/>
      <c r="M90" s="236" t="s">
        <v>39</v>
      </c>
      <c r="N90" s="237" t="s">
        <v>53</v>
      </c>
      <c r="O90" s="86"/>
      <c r="P90" s="238">
        <f>O90*H90</f>
        <v>0</v>
      </c>
      <c r="Q90" s="238">
        <v>0</v>
      </c>
      <c r="R90" s="238">
        <f>Q90*H90</f>
        <v>0</v>
      </c>
      <c r="S90" s="238">
        <v>0</v>
      </c>
      <c r="T90" s="239">
        <f>S90*H90</f>
        <v>0</v>
      </c>
      <c r="U90" s="39"/>
      <c r="V90" s="39"/>
      <c r="W90" s="39"/>
      <c r="X90" s="39"/>
      <c r="Y90" s="39"/>
      <c r="Z90" s="39"/>
      <c r="AA90" s="39"/>
      <c r="AB90" s="39"/>
      <c r="AC90" s="39"/>
      <c r="AD90" s="39"/>
      <c r="AE90" s="39"/>
      <c r="AR90" s="240" t="s">
        <v>242</v>
      </c>
      <c r="AT90" s="240" t="s">
        <v>238</v>
      </c>
      <c r="AU90" s="240" t="s">
        <v>87</v>
      </c>
      <c r="AY90" s="17" t="s">
        <v>235</v>
      </c>
      <c r="BE90" s="241">
        <f>IF(N90="základní",J90,0)</f>
        <v>0</v>
      </c>
      <c r="BF90" s="241">
        <f>IF(N90="snížená",J90,0)</f>
        <v>0</v>
      </c>
      <c r="BG90" s="241">
        <f>IF(N90="zákl. přenesená",J90,0)</f>
        <v>0</v>
      </c>
      <c r="BH90" s="241">
        <f>IF(N90="sníž. přenesená",J90,0)</f>
        <v>0</v>
      </c>
      <c r="BI90" s="241">
        <f>IF(N90="nulová",J90,0)</f>
        <v>0</v>
      </c>
      <c r="BJ90" s="17" t="s">
        <v>242</v>
      </c>
      <c r="BK90" s="241">
        <f>ROUND(I90*H90,2)</f>
        <v>0</v>
      </c>
      <c r="BL90" s="17" t="s">
        <v>242</v>
      </c>
      <c r="BM90" s="240" t="s">
        <v>1410</v>
      </c>
    </row>
    <row r="91" s="2" customFormat="1">
      <c r="A91" s="39"/>
      <c r="B91" s="40"/>
      <c r="C91" s="41"/>
      <c r="D91" s="242" t="s">
        <v>244</v>
      </c>
      <c r="E91" s="41"/>
      <c r="F91" s="243" t="s">
        <v>245</v>
      </c>
      <c r="G91" s="41"/>
      <c r="H91" s="41"/>
      <c r="I91" s="149"/>
      <c r="J91" s="41"/>
      <c r="K91" s="41"/>
      <c r="L91" s="45"/>
      <c r="M91" s="244"/>
      <c r="N91" s="245"/>
      <c r="O91" s="86"/>
      <c r="P91" s="86"/>
      <c r="Q91" s="86"/>
      <c r="R91" s="86"/>
      <c r="S91" s="86"/>
      <c r="T91" s="87"/>
      <c r="U91" s="39"/>
      <c r="V91" s="39"/>
      <c r="W91" s="39"/>
      <c r="X91" s="39"/>
      <c r="Y91" s="39"/>
      <c r="Z91" s="39"/>
      <c r="AA91" s="39"/>
      <c r="AB91" s="39"/>
      <c r="AC91" s="39"/>
      <c r="AD91" s="39"/>
      <c r="AE91" s="39"/>
      <c r="AT91" s="17" t="s">
        <v>244</v>
      </c>
      <c r="AU91" s="17" t="s">
        <v>87</v>
      </c>
    </row>
    <row r="92" s="2" customFormat="1">
      <c r="A92" s="39"/>
      <c r="B92" s="40"/>
      <c r="C92" s="41"/>
      <c r="D92" s="242" t="s">
        <v>246</v>
      </c>
      <c r="E92" s="41"/>
      <c r="F92" s="246" t="s">
        <v>247</v>
      </c>
      <c r="G92" s="41"/>
      <c r="H92" s="41"/>
      <c r="I92" s="149"/>
      <c r="J92" s="41"/>
      <c r="K92" s="41"/>
      <c r="L92" s="45"/>
      <c r="M92" s="244"/>
      <c r="N92" s="245"/>
      <c r="O92" s="86"/>
      <c r="P92" s="86"/>
      <c r="Q92" s="86"/>
      <c r="R92" s="86"/>
      <c r="S92" s="86"/>
      <c r="T92" s="87"/>
      <c r="U92" s="39"/>
      <c r="V92" s="39"/>
      <c r="W92" s="39"/>
      <c r="X92" s="39"/>
      <c r="Y92" s="39"/>
      <c r="Z92" s="39"/>
      <c r="AA92" s="39"/>
      <c r="AB92" s="39"/>
      <c r="AC92" s="39"/>
      <c r="AD92" s="39"/>
      <c r="AE92" s="39"/>
      <c r="AT92" s="17" t="s">
        <v>246</v>
      </c>
      <c r="AU92" s="17" t="s">
        <v>87</v>
      </c>
    </row>
    <row r="93" s="13" customFormat="1">
      <c r="A93" s="13"/>
      <c r="B93" s="247"/>
      <c r="C93" s="248"/>
      <c r="D93" s="242" t="s">
        <v>248</v>
      </c>
      <c r="E93" s="249" t="s">
        <v>39</v>
      </c>
      <c r="F93" s="250" t="s">
        <v>1411</v>
      </c>
      <c r="G93" s="248"/>
      <c r="H93" s="251">
        <v>2.2360000000000002</v>
      </c>
      <c r="I93" s="252"/>
      <c r="J93" s="248"/>
      <c r="K93" s="248"/>
      <c r="L93" s="253"/>
      <c r="M93" s="254"/>
      <c r="N93" s="255"/>
      <c r="O93" s="255"/>
      <c r="P93" s="255"/>
      <c r="Q93" s="255"/>
      <c r="R93" s="255"/>
      <c r="S93" s="255"/>
      <c r="T93" s="256"/>
      <c r="U93" s="13"/>
      <c r="V93" s="13"/>
      <c r="W93" s="13"/>
      <c r="X93" s="13"/>
      <c r="Y93" s="13"/>
      <c r="Z93" s="13"/>
      <c r="AA93" s="13"/>
      <c r="AB93" s="13"/>
      <c r="AC93" s="13"/>
      <c r="AD93" s="13"/>
      <c r="AE93" s="13"/>
      <c r="AT93" s="257" t="s">
        <v>248</v>
      </c>
      <c r="AU93" s="257" t="s">
        <v>87</v>
      </c>
      <c r="AV93" s="13" t="s">
        <v>89</v>
      </c>
      <c r="AW93" s="13" t="s">
        <v>41</v>
      </c>
      <c r="AX93" s="13" t="s">
        <v>80</v>
      </c>
      <c r="AY93" s="257" t="s">
        <v>235</v>
      </c>
    </row>
    <row r="94" s="14" customFormat="1">
      <c r="A94" s="14"/>
      <c r="B94" s="258"/>
      <c r="C94" s="259"/>
      <c r="D94" s="242" t="s">
        <v>248</v>
      </c>
      <c r="E94" s="260" t="s">
        <v>39</v>
      </c>
      <c r="F94" s="261" t="s">
        <v>250</v>
      </c>
      <c r="G94" s="259"/>
      <c r="H94" s="262">
        <v>2.2360000000000002</v>
      </c>
      <c r="I94" s="263"/>
      <c r="J94" s="259"/>
      <c r="K94" s="259"/>
      <c r="L94" s="264"/>
      <c r="M94" s="265"/>
      <c r="N94" s="266"/>
      <c r="O94" s="266"/>
      <c r="P94" s="266"/>
      <c r="Q94" s="266"/>
      <c r="R94" s="266"/>
      <c r="S94" s="266"/>
      <c r="T94" s="267"/>
      <c r="U94" s="14"/>
      <c r="V94" s="14"/>
      <c r="W94" s="14"/>
      <c r="X94" s="14"/>
      <c r="Y94" s="14"/>
      <c r="Z94" s="14"/>
      <c r="AA94" s="14"/>
      <c r="AB94" s="14"/>
      <c r="AC94" s="14"/>
      <c r="AD94" s="14"/>
      <c r="AE94" s="14"/>
      <c r="AT94" s="268" t="s">
        <v>248</v>
      </c>
      <c r="AU94" s="268" t="s">
        <v>87</v>
      </c>
      <c r="AV94" s="14" t="s">
        <v>242</v>
      </c>
      <c r="AW94" s="14" t="s">
        <v>41</v>
      </c>
      <c r="AX94" s="14" t="s">
        <v>87</v>
      </c>
      <c r="AY94" s="268" t="s">
        <v>235</v>
      </c>
    </row>
    <row r="95" s="2" customFormat="1" ht="21.75" customHeight="1">
      <c r="A95" s="39"/>
      <c r="B95" s="40"/>
      <c r="C95" s="229" t="s">
        <v>89</v>
      </c>
      <c r="D95" s="229" t="s">
        <v>238</v>
      </c>
      <c r="E95" s="230" t="s">
        <v>251</v>
      </c>
      <c r="F95" s="231" t="s">
        <v>252</v>
      </c>
      <c r="G95" s="232" t="s">
        <v>253</v>
      </c>
      <c r="H95" s="233">
        <v>30.780000000000001</v>
      </c>
      <c r="I95" s="234"/>
      <c r="J95" s="235">
        <f>ROUND(I95*H95,2)</f>
        <v>0</v>
      </c>
      <c r="K95" s="231" t="s">
        <v>241</v>
      </c>
      <c r="L95" s="45"/>
      <c r="M95" s="236" t="s">
        <v>39</v>
      </c>
      <c r="N95" s="237" t="s">
        <v>53</v>
      </c>
      <c r="O95" s="86"/>
      <c r="P95" s="238">
        <f>O95*H95</f>
        <v>0</v>
      </c>
      <c r="Q95" s="238">
        <v>0</v>
      </c>
      <c r="R95" s="238">
        <f>Q95*H95</f>
        <v>0</v>
      </c>
      <c r="S95" s="238">
        <v>0</v>
      </c>
      <c r="T95" s="239">
        <f>S95*H95</f>
        <v>0</v>
      </c>
      <c r="U95" s="39"/>
      <c r="V95" s="39"/>
      <c r="W95" s="39"/>
      <c r="X95" s="39"/>
      <c r="Y95" s="39"/>
      <c r="Z95" s="39"/>
      <c r="AA95" s="39"/>
      <c r="AB95" s="39"/>
      <c r="AC95" s="39"/>
      <c r="AD95" s="39"/>
      <c r="AE95" s="39"/>
      <c r="AR95" s="240" t="s">
        <v>242</v>
      </c>
      <c r="AT95" s="240" t="s">
        <v>238</v>
      </c>
      <c r="AU95" s="240" t="s">
        <v>87</v>
      </c>
      <c r="AY95" s="17" t="s">
        <v>235</v>
      </c>
      <c r="BE95" s="241">
        <f>IF(N95="základní",J95,0)</f>
        <v>0</v>
      </c>
      <c r="BF95" s="241">
        <f>IF(N95="snížená",J95,0)</f>
        <v>0</v>
      </c>
      <c r="BG95" s="241">
        <f>IF(N95="zákl. přenesená",J95,0)</f>
        <v>0</v>
      </c>
      <c r="BH95" s="241">
        <f>IF(N95="sníž. přenesená",J95,0)</f>
        <v>0</v>
      </c>
      <c r="BI95" s="241">
        <f>IF(N95="nulová",J95,0)</f>
        <v>0</v>
      </c>
      <c r="BJ95" s="17" t="s">
        <v>242</v>
      </c>
      <c r="BK95" s="241">
        <f>ROUND(I95*H95,2)</f>
        <v>0</v>
      </c>
      <c r="BL95" s="17" t="s">
        <v>242</v>
      </c>
      <c r="BM95" s="240" t="s">
        <v>1412</v>
      </c>
    </row>
    <row r="96" s="2" customFormat="1">
      <c r="A96" s="39"/>
      <c r="B96" s="40"/>
      <c r="C96" s="41"/>
      <c r="D96" s="242" t="s">
        <v>244</v>
      </c>
      <c r="E96" s="41"/>
      <c r="F96" s="243" t="s">
        <v>255</v>
      </c>
      <c r="G96" s="41"/>
      <c r="H96" s="41"/>
      <c r="I96" s="149"/>
      <c r="J96" s="41"/>
      <c r="K96" s="41"/>
      <c r="L96" s="45"/>
      <c r="M96" s="244"/>
      <c r="N96" s="245"/>
      <c r="O96" s="86"/>
      <c r="P96" s="86"/>
      <c r="Q96" s="86"/>
      <c r="R96" s="86"/>
      <c r="S96" s="86"/>
      <c r="T96" s="87"/>
      <c r="U96" s="39"/>
      <c r="V96" s="39"/>
      <c r="W96" s="39"/>
      <c r="X96" s="39"/>
      <c r="Y96" s="39"/>
      <c r="Z96" s="39"/>
      <c r="AA96" s="39"/>
      <c r="AB96" s="39"/>
      <c r="AC96" s="39"/>
      <c r="AD96" s="39"/>
      <c r="AE96" s="39"/>
      <c r="AT96" s="17" t="s">
        <v>244</v>
      </c>
      <c r="AU96" s="17" t="s">
        <v>87</v>
      </c>
    </row>
    <row r="97" s="2" customFormat="1">
      <c r="A97" s="39"/>
      <c r="B97" s="40"/>
      <c r="C97" s="41"/>
      <c r="D97" s="242" t="s">
        <v>246</v>
      </c>
      <c r="E97" s="41"/>
      <c r="F97" s="246" t="s">
        <v>256</v>
      </c>
      <c r="G97" s="41"/>
      <c r="H97" s="41"/>
      <c r="I97" s="149"/>
      <c r="J97" s="41"/>
      <c r="K97" s="41"/>
      <c r="L97" s="45"/>
      <c r="M97" s="244"/>
      <c r="N97" s="245"/>
      <c r="O97" s="86"/>
      <c r="P97" s="86"/>
      <c r="Q97" s="86"/>
      <c r="R97" s="86"/>
      <c r="S97" s="86"/>
      <c r="T97" s="87"/>
      <c r="U97" s="39"/>
      <c r="V97" s="39"/>
      <c r="W97" s="39"/>
      <c r="X97" s="39"/>
      <c r="Y97" s="39"/>
      <c r="Z97" s="39"/>
      <c r="AA97" s="39"/>
      <c r="AB97" s="39"/>
      <c r="AC97" s="39"/>
      <c r="AD97" s="39"/>
      <c r="AE97" s="39"/>
      <c r="AT97" s="17" t="s">
        <v>246</v>
      </c>
      <c r="AU97" s="17" t="s">
        <v>87</v>
      </c>
    </row>
    <row r="98" s="13" customFormat="1">
      <c r="A98" s="13"/>
      <c r="B98" s="247"/>
      <c r="C98" s="248"/>
      <c r="D98" s="242" t="s">
        <v>248</v>
      </c>
      <c r="E98" s="249" t="s">
        <v>39</v>
      </c>
      <c r="F98" s="250" t="s">
        <v>1413</v>
      </c>
      <c r="G98" s="248"/>
      <c r="H98" s="251">
        <v>30.780000000000001</v>
      </c>
      <c r="I98" s="252"/>
      <c r="J98" s="248"/>
      <c r="K98" s="248"/>
      <c r="L98" s="253"/>
      <c r="M98" s="254"/>
      <c r="N98" s="255"/>
      <c r="O98" s="255"/>
      <c r="P98" s="255"/>
      <c r="Q98" s="255"/>
      <c r="R98" s="255"/>
      <c r="S98" s="255"/>
      <c r="T98" s="256"/>
      <c r="U98" s="13"/>
      <c r="V98" s="13"/>
      <c r="W98" s="13"/>
      <c r="X98" s="13"/>
      <c r="Y98" s="13"/>
      <c r="Z98" s="13"/>
      <c r="AA98" s="13"/>
      <c r="AB98" s="13"/>
      <c r="AC98" s="13"/>
      <c r="AD98" s="13"/>
      <c r="AE98" s="13"/>
      <c r="AT98" s="257" t="s">
        <v>248</v>
      </c>
      <c r="AU98" s="257" t="s">
        <v>87</v>
      </c>
      <c r="AV98" s="13" t="s">
        <v>89</v>
      </c>
      <c r="AW98" s="13" t="s">
        <v>41</v>
      </c>
      <c r="AX98" s="13" t="s">
        <v>80</v>
      </c>
      <c r="AY98" s="257" t="s">
        <v>235</v>
      </c>
    </row>
    <row r="99" s="14" customFormat="1">
      <c r="A99" s="14"/>
      <c r="B99" s="258"/>
      <c r="C99" s="259"/>
      <c r="D99" s="242" t="s">
        <v>248</v>
      </c>
      <c r="E99" s="260" t="s">
        <v>1396</v>
      </c>
      <c r="F99" s="261" t="s">
        <v>250</v>
      </c>
      <c r="G99" s="259"/>
      <c r="H99" s="262">
        <v>30.780000000000001</v>
      </c>
      <c r="I99" s="263"/>
      <c r="J99" s="259"/>
      <c r="K99" s="259"/>
      <c r="L99" s="264"/>
      <c r="M99" s="265"/>
      <c r="N99" s="266"/>
      <c r="O99" s="266"/>
      <c r="P99" s="266"/>
      <c r="Q99" s="266"/>
      <c r="R99" s="266"/>
      <c r="S99" s="266"/>
      <c r="T99" s="267"/>
      <c r="U99" s="14"/>
      <c r="V99" s="14"/>
      <c r="W99" s="14"/>
      <c r="X99" s="14"/>
      <c r="Y99" s="14"/>
      <c r="Z99" s="14"/>
      <c r="AA99" s="14"/>
      <c r="AB99" s="14"/>
      <c r="AC99" s="14"/>
      <c r="AD99" s="14"/>
      <c r="AE99" s="14"/>
      <c r="AT99" s="268" t="s">
        <v>248</v>
      </c>
      <c r="AU99" s="268" t="s">
        <v>87</v>
      </c>
      <c r="AV99" s="14" t="s">
        <v>242</v>
      </c>
      <c r="AW99" s="14" t="s">
        <v>41</v>
      </c>
      <c r="AX99" s="14" t="s">
        <v>87</v>
      </c>
      <c r="AY99" s="268" t="s">
        <v>235</v>
      </c>
    </row>
    <row r="100" s="2" customFormat="1" ht="21.75" customHeight="1">
      <c r="A100" s="39"/>
      <c r="B100" s="40"/>
      <c r="C100" s="229" t="s">
        <v>258</v>
      </c>
      <c r="D100" s="229" t="s">
        <v>238</v>
      </c>
      <c r="E100" s="230" t="s">
        <v>1414</v>
      </c>
      <c r="F100" s="231" t="s">
        <v>1415</v>
      </c>
      <c r="G100" s="232" t="s">
        <v>197</v>
      </c>
      <c r="H100" s="233">
        <v>513</v>
      </c>
      <c r="I100" s="234"/>
      <c r="J100" s="235">
        <f>ROUND(I100*H100,2)</f>
        <v>0</v>
      </c>
      <c r="K100" s="231" t="s">
        <v>241</v>
      </c>
      <c r="L100" s="45"/>
      <c r="M100" s="236" t="s">
        <v>39</v>
      </c>
      <c r="N100" s="237" t="s">
        <v>53</v>
      </c>
      <c r="O100" s="86"/>
      <c r="P100" s="238">
        <f>O100*H100</f>
        <v>0</v>
      </c>
      <c r="Q100" s="238">
        <v>0</v>
      </c>
      <c r="R100" s="238">
        <f>Q100*H100</f>
        <v>0</v>
      </c>
      <c r="S100" s="238">
        <v>0</v>
      </c>
      <c r="T100" s="239">
        <f>S100*H100</f>
        <v>0</v>
      </c>
      <c r="U100" s="39"/>
      <c r="V100" s="39"/>
      <c r="W100" s="39"/>
      <c r="X100" s="39"/>
      <c r="Y100" s="39"/>
      <c r="Z100" s="39"/>
      <c r="AA100" s="39"/>
      <c r="AB100" s="39"/>
      <c r="AC100" s="39"/>
      <c r="AD100" s="39"/>
      <c r="AE100" s="39"/>
      <c r="AR100" s="240" t="s">
        <v>242</v>
      </c>
      <c r="AT100" s="240" t="s">
        <v>238</v>
      </c>
      <c r="AU100" s="240" t="s">
        <v>87</v>
      </c>
      <c r="AY100" s="17" t="s">
        <v>235</v>
      </c>
      <c r="BE100" s="241">
        <f>IF(N100="základní",J100,0)</f>
        <v>0</v>
      </c>
      <c r="BF100" s="241">
        <f>IF(N100="snížená",J100,0)</f>
        <v>0</v>
      </c>
      <c r="BG100" s="241">
        <f>IF(N100="zákl. přenesená",J100,0)</f>
        <v>0</v>
      </c>
      <c r="BH100" s="241">
        <f>IF(N100="sníž. přenesená",J100,0)</f>
        <v>0</v>
      </c>
      <c r="BI100" s="241">
        <f>IF(N100="nulová",J100,0)</f>
        <v>0</v>
      </c>
      <c r="BJ100" s="17" t="s">
        <v>242</v>
      </c>
      <c r="BK100" s="241">
        <f>ROUND(I100*H100,2)</f>
        <v>0</v>
      </c>
      <c r="BL100" s="17" t="s">
        <v>242</v>
      </c>
      <c r="BM100" s="240" t="s">
        <v>1416</v>
      </c>
    </row>
    <row r="101" s="2" customFormat="1">
      <c r="A101" s="39"/>
      <c r="B101" s="40"/>
      <c r="C101" s="41"/>
      <c r="D101" s="242" t="s">
        <v>244</v>
      </c>
      <c r="E101" s="41"/>
      <c r="F101" s="243" t="s">
        <v>1417</v>
      </c>
      <c r="G101" s="41"/>
      <c r="H101" s="41"/>
      <c r="I101" s="149"/>
      <c r="J101" s="41"/>
      <c r="K101" s="41"/>
      <c r="L101" s="45"/>
      <c r="M101" s="244"/>
      <c r="N101" s="245"/>
      <c r="O101" s="86"/>
      <c r="P101" s="86"/>
      <c r="Q101" s="86"/>
      <c r="R101" s="86"/>
      <c r="S101" s="86"/>
      <c r="T101" s="87"/>
      <c r="U101" s="39"/>
      <c r="V101" s="39"/>
      <c r="W101" s="39"/>
      <c r="X101" s="39"/>
      <c r="Y101" s="39"/>
      <c r="Z101" s="39"/>
      <c r="AA101" s="39"/>
      <c r="AB101" s="39"/>
      <c r="AC101" s="39"/>
      <c r="AD101" s="39"/>
      <c r="AE101" s="39"/>
      <c r="AT101" s="17" t="s">
        <v>244</v>
      </c>
      <c r="AU101" s="17" t="s">
        <v>87</v>
      </c>
    </row>
    <row r="102" s="2" customFormat="1">
      <c r="A102" s="39"/>
      <c r="B102" s="40"/>
      <c r="C102" s="41"/>
      <c r="D102" s="242" t="s">
        <v>246</v>
      </c>
      <c r="E102" s="41"/>
      <c r="F102" s="246" t="s">
        <v>1418</v>
      </c>
      <c r="G102" s="41"/>
      <c r="H102" s="41"/>
      <c r="I102" s="149"/>
      <c r="J102" s="41"/>
      <c r="K102" s="41"/>
      <c r="L102" s="45"/>
      <c r="M102" s="244"/>
      <c r="N102" s="245"/>
      <c r="O102" s="86"/>
      <c r="P102" s="86"/>
      <c r="Q102" s="86"/>
      <c r="R102" s="86"/>
      <c r="S102" s="86"/>
      <c r="T102" s="87"/>
      <c r="U102" s="39"/>
      <c r="V102" s="39"/>
      <c r="W102" s="39"/>
      <c r="X102" s="39"/>
      <c r="Y102" s="39"/>
      <c r="Z102" s="39"/>
      <c r="AA102" s="39"/>
      <c r="AB102" s="39"/>
      <c r="AC102" s="39"/>
      <c r="AD102" s="39"/>
      <c r="AE102" s="39"/>
      <c r="AT102" s="17" t="s">
        <v>246</v>
      </c>
      <c r="AU102" s="17" t="s">
        <v>87</v>
      </c>
    </row>
    <row r="103" s="13" customFormat="1">
      <c r="A103" s="13"/>
      <c r="B103" s="247"/>
      <c r="C103" s="248"/>
      <c r="D103" s="242" t="s">
        <v>248</v>
      </c>
      <c r="E103" s="249" t="s">
        <v>39</v>
      </c>
      <c r="F103" s="250" t="s">
        <v>1419</v>
      </c>
      <c r="G103" s="248"/>
      <c r="H103" s="251">
        <v>513</v>
      </c>
      <c r="I103" s="252"/>
      <c r="J103" s="248"/>
      <c r="K103" s="248"/>
      <c r="L103" s="253"/>
      <c r="M103" s="254"/>
      <c r="N103" s="255"/>
      <c r="O103" s="255"/>
      <c r="P103" s="255"/>
      <c r="Q103" s="255"/>
      <c r="R103" s="255"/>
      <c r="S103" s="255"/>
      <c r="T103" s="256"/>
      <c r="U103" s="13"/>
      <c r="V103" s="13"/>
      <c r="W103" s="13"/>
      <c r="X103" s="13"/>
      <c r="Y103" s="13"/>
      <c r="Z103" s="13"/>
      <c r="AA103" s="13"/>
      <c r="AB103" s="13"/>
      <c r="AC103" s="13"/>
      <c r="AD103" s="13"/>
      <c r="AE103" s="13"/>
      <c r="AT103" s="257" t="s">
        <v>248</v>
      </c>
      <c r="AU103" s="257" t="s">
        <v>87</v>
      </c>
      <c r="AV103" s="13" t="s">
        <v>89</v>
      </c>
      <c r="AW103" s="13" t="s">
        <v>41</v>
      </c>
      <c r="AX103" s="13" t="s">
        <v>80</v>
      </c>
      <c r="AY103" s="257" t="s">
        <v>235</v>
      </c>
    </row>
    <row r="104" s="14" customFormat="1">
      <c r="A104" s="14"/>
      <c r="B104" s="258"/>
      <c r="C104" s="259"/>
      <c r="D104" s="242" t="s">
        <v>248</v>
      </c>
      <c r="E104" s="260" t="s">
        <v>1393</v>
      </c>
      <c r="F104" s="261" t="s">
        <v>250</v>
      </c>
      <c r="G104" s="259"/>
      <c r="H104" s="262">
        <v>513</v>
      </c>
      <c r="I104" s="263"/>
      <c r="J104" s="259"/>
      <c r="K104" s="259"/>
      <c r="L104" s="264"/>
      <c r="M104" s="265"/>
      <c r="N104" s="266"/>
      <c r="O104" s="266"/>
      <c r="P104" s="266"/>
      <c r="Q104" s="266"/>
      <c r="R104" s="266"/>
      <c r="S104" s="266"/>
      <c r="T104" s="267"/>
      <c r="U104" s="14"/>
      <c r="V104" s="14"/>
      <c r="W104" s="14"/>
      <c r="X104" s="14"/>
      <c r="Y104" s="14"/>
      <c r="Z104" s="14"/>
      <c r="AA104" s="14"/>
      <c r="AB104" s="14"/>
      <c r="AC104" s="14"/>
      <c r="AD104" s="14"/>
      <c r="AE104" s="14"/>
      <c r="AT104" s="268" t="s">
        <v>248</v>
      </c>
      <c r="AU104" s="268" t="s">
        <v>87</v>
      </c>
      <c r="AV104" s="14" t="s">
        <v>242</v>
      </c>
      <c r="AW104" s="14" t="s">
        <v>41</v>
      </c>
      <c r="AX104" s="14" t="s">
        <v>87</v>
      </c>
      <c r="AY104" s="268" t="s">
        <v>235</v>
      </c>
    </row>
    <row r="105" s="2" customFormat="1" ht="21.75" customHeight="1">
      <c r="A105" s="39"/>
      <c r="B105" s="40"/>
      <c r="C105" s="229" t="s">
        <v>242</v>
      </c>
      <c r="D105" s="229" t="s">
        <v>238</v>
      </c>
      <c r="E105" s="230" t="s">
        <v>1420</v>
      </c>
      <c r="F105" s="231" t="s">
        <v>1421</v>
      </c>
      <c r="G105" s="232" t="s">
        <v>191</v>
      </c>
      <c r="H105" s="233">
        <v>5</v>
      </c>
      <c r="I105" s="234"/>
      <c r="J105" s="235">
        <f>ROUND(I105*H105,2)</f>
        <v>0</v>
      </c>
      <c r="K105" s="231" t="s">
        <v>241</v>
      </c>
      <c r="L105" s="45"/>
      <c r="M105" s="236" t="s">
        <v>39</v>
      </c>
      <c r="N105" s="237" t="s">
        <v>53</v>
      </c>
      <c r="O105" s="86"/>
      <c r="P105" s="238">
        <f>O105*H105</f>
        <v>0</v>
      </c>
      <c r="Q105" s="238">
        <v>0</v>
      </c>
      <c r="R105" s="238">
        <f>Q105*H105</f>
        <v>0</v>
      </c>
      <c r="S105" s="238">
        <v>0</v>
      </c>
      <c r="T105" s="239">
        <f>S105*H105</f>
        <v>0</v>
      </c>
      <c r="U105" s="39"/>
      <c r="V105" s="39"/>
      <c r="W105" s="39"/>
      <c r="X105" s="39"/>
      <c r="Y105" s="39"/>
      <c r="Z105" s="39"/>
      <c r="AA105" s="39"/>
      <c r="AB105" s="39"/>
      <c r="AC105" s="39"/>
      <c r="AD105" s="39"/>
      <c r="AE105" s="39"/>
      <c r="AR105" s="240" t="s">
        <v>242</v>
      </c>
      <c r="AT105" s="240" t="s">
        <v>238</v>
      </c>
      <c r="AU105" s="240" t="s">
        <v>87</v>
      </c>
      <c r="AY105" s="17" t="s">
        <v>235</v>
      </c>
      <c r="BE105" s="241">
        <f>IF(N105="základní",J105,0)</f>
        <v>0</v>
      </c>
      <c r="BF105" s="241">
        <f>IF(N105="snížená",J105,0)</f>
        <v>0</v>
      </c>
      <c r="BG105" s="241">
        <f>IF(N105="zákl. přenesená",J105,0)</f>
        <v>0</v>
      </c>
      <c r="BH105" s="241">
        <f>IF(N105="sníž. přenesená",J105,0)</f>
        <v>0</v>
      </c>
      <c r="BI105" s="241">
        <f>IF(N105="nulová",J105,0)</f>
        <v>0</v>
      </c>
      <c r="BJ105" s="17" t="s">
        <v>242</v>
      </c>
      <c r="BK105" s="241">
        <f>ROUND(I105*H105,2)</f>
        <v>0</v>
      </c>
      <c r="BL105" s="17" t="s">
        <v>242</v>
      </c>
      <c r="BM105" s="240" t="s">
        <v>1422</v>
      </c>
    </row>
    <row r="106" s="2" customFormat="1">
      <c r="A106" s="39"/>
      <c r="B106" s="40"/>
      <c r="C106" s="41"/>
      <c r="D106" s="242" t="s">
        <v>244</v>
      </c>
      <c r="E106" s="41"/>
      <c r="F106" s="243" t="s">
        <v>1423</v>
      </c>
      <c r="G106" s="41"/>
      <c r="H106" s="41"/>
      <c r="I106" s="149"/>
      <c r="J106" s="41"/>
      <c r="K106" s="41"/>
      <c r="L106" s="45"/>
      <c r="M106" s="244"/>
      <c r="N106" s="245"/>
      <c r="O106" s="86"/>
      <c r="P106" s="86"/>
      <c r="Q106" s="86"/>
      <c r="R106" s="86"/>
      <c r="S106" s="86"/>
      <c r="T106" s="87"/>
      <c r="U106" s="39"/>
      <c r="V106" s="39"/>
      <c r="W106" s="39"/>
      <c r="X106" s="39"/>
      <c r="Y106" s="39"/>
      <c r="Z106" s="39"/>
      <c r="AA106" s="39"/>
      <c r="AB106" s="39"/>
      <c r="AC106" s="39"/>
      <c r="AD106" s="39"/>
      <c r="AE106" s="39"/>
      <c r="AT106" s="17" t="s">
        <v>244</v>
      </c>
      <c r="AU106" s="17" t="s">
        <v>87</v>
      </c>
    </row>
    <row r="107" s="2" customFormat="1">
      <c r="A107" s="39"/>
      <c r="B107" s="40"/>
      <c r="C107" s="41"/>
      <c r="D107" s="242" t="s">
        <v>246</v>
      </c>
      <c r="E107" s="41"/>
      <c r="F107" s="246" t="s">
        <v>1424</v>
      </c>
      <c r="G107" s="41"/>
      <c r="H107" s="41"/>
      <c r="I107" s="149"/>
      <c r="J107" s="41"/>
      <c r="K107" s="41"/>
      <c r="L107" s="45"/>
      <c r="M107" s="244"/>
      <c r="N107" s="245"/>
      <c r="O107" s="86"/>
      <c r="P107" s="86"/>
      <c r="Q107" s="86"/>
      <c r="R107" s="86"/>
      <c r="S107" s="86"/>
      <c r="T107" s="87"/>
      <c r="U107" s="39"/>
      <c r="V107" s="39"/>
      <c r="W107" s="39"/>
      <c r="X107" s="39"/>
      <c r="Y107" s="39"/>
      <c r="Z107" s="39"/>
      <c r="AA107" s="39"/>
      <c r="AB107" s="39"/>
      <c r="AC107" s="39"/>
      <c r="AD107" s="39"/>
      <c r="AE107" s="39"/>
      <c r="AT107" s="17" t="s">
        <v>246</v>
      </c>
      <c r="AU107" s="17" t="s">
        <v>87</v>
      </c>
    </row>
    <row r="108" s="13" customFormat="1">
      <c r="A108" s="13"/>
      <c r="B108" s="247"/>
      <c r="C108" s="248"/>
      <c r="D108" s="242" t="s">
        <v>248</v>
      </c>
      <c r="E108" s="249" t="s">
        <v>39</v>
      </c>
      <c r="F108" s="250" t="s">
        <v>1425</v>
      </c>
      <c r="G108" s="248"/>
      <c r="H108" s="251">
        <v>5</v>
      </c>
      <c r="I108" s="252"/>
      <c r="J108" s="248"/>
      <c r="K108" s="248"/>
      <c r="L108" s="253"/>
      <c r="M108" s="254"/>
      <c r="N108" s="255"/>
      <c r="O108" s="255"/>
      <c r="P108" s="255"/>
      <c r="Q108" s="255"/>
      <c r="R108" s="255"/>
      <c r="S108" s="255"/>
      <c r="T108" s="256"/>
      <c r="U108" s="13"/>
      <c r="V108" s="13"/>
      <c r="W108" s="13"/>
      <c r="X108" s="13"/>
      <c r="Y108" s="13"/>
      <c r="Z108" s="13"/>
      <c r="AA108" s="13"/>
      <c r="AB108" s="13"/>
      <c r="AC108" s="13"/>
      <c r="AD108" s="13"/>
      <c r="AE108" s="13"/>
      <c r="AT108" s="257" t="s">
        <v>248</v>
      </c>
      <c r="AU108" s="257" t="s">
        <v>87</v>
      </c>
      <c r="AV108" s="13" t="s">
        <v>89</v>
      </c>
      <c r="AW108" s="13" t="s">
        <v>41</v>
      </c>
      <c r="AX108" s="13" t="s">
        <v>80</v>
      </c>
      <c r="AY108" s="257" t="s">
        <v>235</v>
      </c>
    </row>
    <row r="109" s="15" customFormat="1">
      <c r="A109" s="15"/>
      <c r="B109" s="282"/>
      <c r="C109" s="283"/>
      <c r="D109" s="242" t="s">
        <v>248</v>
      </c>
      <c r="E109" s="284" t="s">
        <v>39</v>
      </c>
      <c r="F109" s="285" t="s">
        <v>1426</v>
      </c>
      <c r="G109" s="283"/>
      <c r="H109" s="284" t="s">
        <v>39</v>
      </c>
      <c r="I109" s="286"/>
      <c r="J109" s="283"/>
      <c r="K109" s="283"/>
      <c r="L109" s="287"/>
      <c r="M109" s="288"/>
      <c r="N109" s="289"/>
      <c r="O109" s="289"/>
      <c r="P109" s="289"/>
      <c r="Q109" s="289"/>
      <c r="R109" s="289"/>
      <c r="S109" s="289"/>
      <c r="T109" s="290"/>
      <c r="U109" s="15"/>
      <c r="V109" s="15"/>
      <c r="W109" s="15"/>
      <c r="X109" s="15"/>
      <c r="Y109" s="15"/>
      <c r="Z109" s="15"/>
      <c r="AA109" s="15"/>
      <c r="AB109" s="15"/>
      <c r="AC109" s="15"/>
      <c r="AD109" s="15"/>
      <c r="AE109" s="15"/>
      <c r="AT109" s="291" t="s">
        <v>248</v>
      </c>
      <c r="AU109" s="291" t="s">
        <v>87</v>
      </c>
      <c r="AV109" s="15" t="s">
        <v>87</v>
      </c>
      <c r="AW109" s="15" t="s">
        <v>41</v>
      </c>
      <c r="AX109" s="15" t="s">
        <v>80</v>
      </c>
      <c r="AY109" s="291" t="s">
        <v>235</v>
      </c>
    </row>
    <row r="110" s="14" customFormat="1">
      <c r="A110" s="14"/>
      <c r="B110" s="258"/>
      <c r="C110" s="259"/>
      <c r="D110" s="242" t="s">
        <v>248</v>
      </c>
      <c r="E110" s="260" t="s">
        <v>1391</v>
      </c>
      <c r="F110" s="261" t="s">
        <v>250</v>
      </c>
      <c r="G110" s="259"/>
      <c r="H110" s="262">
        <v>5</v>
      </c>
      <c r="I110" s="263"/>
      <c r="J110" s="259"/>
      <c r="K110" s="259"/>
      <c r="L110" s="264"/>
      <c r="M110" s="265"/>
      <c r="N110" s="266"/>
      <c r="O110" s="266"/>
      <c r="P110" s="266"/>
      <c r="Q110" s="266"/>
      <c r="R110" s="266"/>
      <c r="S110" s="266"/>
      <c r="T110" s="267"/>
      <c r="U110" s="14"/>
      <c r="V110" s="14"/>
      <c r="W110" s="14"/>
      <c r="X110" s="14"/>
      <c r="Y110" s="14"/>
      <c r="Z110" s="14"/>
      <c r="AA110" s="14"/>
      <c r="AB110" s="14"/>
      <c r="AC110" s="14"/>
      <c r="AD110" s="14"/>
      <c r="AE110" s="14"/>
      <c r="AT110" s="268" t="s">
        <v>248</v>
      </c>
      <c r="AU110" s="268" t="s">
        <v>87</v>
      </c>
      <c r="AV110" s="14" t="s">
        <v>242</v>
      </c>
      <c r="AW110" s="14" t="s">
        <v>41</v>
      </c>
      <c r="AX110" s="14" t="s">
        <v>87</v>
      </c>
      <c r="AY110" s="268" t="s">
        <v>235</v>
      </c>
    </row>
    <row r="111" s="2" customFormat="1" ht="21.75" customHeight="1">
      <c r="A111" s="39"/>
      <c r="B111" s="40"/>
      <c r="C111" s="229" t="s">
        <v>236</v>
      </c>
      <c r="D111" s="229" t="s">
        <v>238</v>
      </c>
      <c r="E111" s="230" t="s">
        <v>1427</v>
      </c>
      <c r="F111" s="231" t="s">
        <v>1428</v>
      </c>
      <c r="G111" s="232" t="s">
        <v>191</v>
      </c>
      <c r="H111" s="233">
        <v>912</v>
      </c>
      <c r="I111" s="234"/>
      <c r="J111" s="235">
        <f>ROUND(I111*H111,2)</f>
        <v>0</v>
      </c>
      <c r="K111" s="231" t="s">
        <v>241</v>
      </c>
      <c r="L111" s="45"/>
      <c r="M111" s="236" t="s">
        <v>39</v>
      </c>
      <c r="N111" s="237" t="s">
        <v>53</v>
      </c>
      <c r="O111" s="86"/>
      <c r="P111" s="238">
        <f>O111*H111</f>
        <v>0</v>
      </c>
      <c r="Q111" s="238">
        <v>0</v>
      </c>
      <c r="R111" s="238">
        <f>Q111*H111</f>
        <v>0</v>
      </c>
      <c r="S111" s="238">
        <v>0</v>
      </c>
      <c r="T111" s="239">
        <f>S111*H111</f>
        <v>0</v>
      </c>
      <c r="U111" s="39"/>
      <c r="V111" s="39"/>
      <c r="W111" s="39"/>
      <c r="X111" s="39"/>
      <c r="Y111" s="39"/>
      <c r="Z111" s="39"/>
      <c r="AA111" s="39"/>
      <c r="AB111" s="39"/>
      <c r="AC111" s="39"/>
      <c r="AD111" s="39"/>
      <c r="AE111" s="39"/>
      <c r="AR111" s="240" t="s">
        <v>242</v>
      </c>
      <c r="AT111" s="240" t="s">
        <v>238</v>
      </c>
      <c r="AU111" s="240" t="s">
        <v>87</v>
      </c>
      <c r="AY111" s="17" t="s">
        <v>235</v>
      </c>
      <c r="BE111" s="241">
        <f>IF(N111="základní",J111,0)</f>
        <v>0</v>
      </c>
      <c r="BF111" s="241">
        <f>IF(N111="snížená",J111,0)</f>
        <v>0</v>
      </c>
      <c r="BG111" s="241">
        <f>IF(N111="zákl. přenesená",J111,0)</f>
        <v>0</v>
      </c>
      <c r="BH111" s="241">
        <f>IF(N111="sníž. přenesená",J111,0)</f>
        <v>0</v>
      </c>
      <c r="BI111" s="241">
        <f>IF(N111="nulová",J111,0)</f>
        <v>0</v>
      </c>
      <c r="BJ111" s="17" t="s">
        <v>242</v>
      </c>
      <c r="BK111" s="241">
        <f>ROUND(I111*H111,2)</f>
        <v>0</v>
      </c>
      <c r="BL111" s="17" t="s">
        <v>242</v>
      </c>
      <c r="BM111" s="240" t="s">
        <v>1429</v>
      </c>
    </row>
    <row r="112" s="2" customFormat="1">
      <c r="A112" s="39"/>
      <c r="B112" s="40"/>
      <c r="C112" s="41"/>
      <c r="D112" s="242" t="s">
        <v>244</v>
      </c>
      <c r="E112" s="41"/>
      <c r="F112" s="243" t="s">
        <v>1430</v>
      </c>
      <c r="G112" s="41"/>
      <c r="H112" s="41"/>
      <c r="I112" s="149"/>
      <c r="J112" s="41"/>
      <c r="K112" s="41"/>
      <c r="L112" s="45"/>
      <c r="M112" s="244"/>
      <c r="N112" s="245"/>
      <c r="O112" s="86"/>
      <c r="P112" s="86"/>
      <c r="Q112" s="86"/>
      <c r="R112" s="86"/>
      <c r="S112" s="86"/>
      <c r="T112" s="87"/>
      <c r="U112" s="39"/>
      <c r="V112" s="39"/>
      <c r="W112" s="39"/>
      <c r="X112" s="39"/>
      <c r="Y112" s="39"/>
      <c r="Z112" s="39"/>
      <c r="AA112" s="39"/>
      <c r="AB112" s="39"/>
      <c r="AC112" s="39"/>
      <c r="AD112" s="39"/>
      <c r="AE112" s="39"/>
      <c r="AT112" s="17" t="s">
        <v>244</v>
      </c>
      <c r="AU112" s="17" t="s">
        <v>87</v>
      </c>
    </row>
    <row r="113" s="2" customFormat="1">
      <c r="A113" s="39"/>
      <c r="B113" s="40"/>
      <c r="C113" s="41"/>
      <c r="D113" s="242" t="s">
        <v>246</v>
      </c>
      <c r="E113" s="41"/>
      <c r="F113" s="246" t="s">
        <v>1431</v>
      </c>
      <c r="G113" s="41"/>
      <c r="H113" s="41"/>
      <c r="I113" s="149"/>
      <c r="J113" s="41"/>
      <c r="K113" s="41"/>
      <c r="L113" s="45"/>
      <c r="M113" s="244"/>
      <c r="N113" s="245"/>
      <c r="O113" s="86"/>
      <c r="P113" s="86"/>
      <c r="Q113" s="86"/>
      <c r="R113" s="86"/>
      <c r="S113" s="86"/>
      <c r="T113" s="87"/>
      <c r="U113" s="39"/>
      <c r="V113" s="39"/>
      <c r="W113" s="39"/>
      <c r="X113" s="39"/>
      <c r="Y113" s="39"/>
      <c r="Z113" s="39"/>
      <c r="AA113" s="39"/>
      <c r="AB113" s="39"/>
      <c r="AC113" s="39"/>
      <c r="AD113" s="39"/>
      <c r="AE113" s="39"/>
      <c r="AT113" s="17" t="s">
        <v>246</v>
      </c>
      <c r="AU113" s="17" t="s">
        <v>87</v>
      </c>
    </row>
    <row r="114" s="13" customFormat="1">
      <c r="A114" s="13"/>
      <c r="B114" s="247"/>
      <c r="C114" s="248"/>
      <c r="D114" s="242" t="s">
        <v>248</v>
      </c>
      <c r="E114" s="249" t="s">
        <v>39</v>
      </c>
      <c r="F114" s="250" t="s">
        <v>1432</v>
      </c>
      <c r="G114" s="248"/>
      <c r="H114" s="251">
        <v>912</v>
      </c>
      <c r="I114" s="252"/>
      <c r="J114" s="248"/>
      <c r="K114" s="248"/>
      <c r="L114" s="253"/>
      <c r="M114" s="254"/>
      <c r="N114" s="255"/>
      <c r="O114" s="255"/>
      <c r="P114" s="255"/>
      <c r="Q114" s="255"/>
      <c r="R114" s="255"/>
      <c r="S114" s="255"/>
      <c r="T114" s="256"/>
      <c r="U114" s="13"/>
      <c r="V114" s="13"/>
      <c r="W114" s="13"/>
      <c r="X114" s="13"/>
      <c r="Y114" s="13"/>
      <c r="Z114" s="13"/>
      <c r="AA114" s="13"/>
      <c r="AB114" s="13"/>
      <c r="AC114" s="13"/>
      <c r="AD114" s="13"/>
      <c r="AE114" s="13"/>
      <c r="AT114" s="257" t="s">
        <v>248</v>
      </c>
      <c r="AU114" s="257" t="s">
        <v>87</v>
      </c>
      <c r="AV114" s="13" t="s">
        <v>89</v>
      </c>
      <c r="AW114" s="13" t="s">
        <v>41</v>
      </c>
      <c r="AX114" s="13" t="s">
        <v>80</v>
      </c>
      <c r="AY114" s="257" t="s">
        <v>235</v>
      </c>
    </row>
    <row r="115" s="14" customFormat="1">
      <c r="A115" s="14"/>
      <c r="B115" s="258"/>
      <c r="C115" s="259"/>
      <c r="D115" s="242" t="s">
        <v>248</v>
      </c>
      <c r="E115" s="260" t="s">
        <v>1400</v>
      </c>
      <c r="F115" s="261" t="s">
        <v>250</v>
      </c>
      <c r="G115" s="259"/>
      <c r="H115" s="262">
        <v>912</v>
      </c>
      <c r="I115" s="263"/>
      <c r="J115" s="259"/>
      <c r="K115" s="259"/>
      <c r="L115" s="264"/>
      <c r="M115" s="265"/>
      <c r="N115" s="266"/>
      <c r="O115" s="266"/>
      <c r="P115" s="266"/>
      <c r="Q115" s="266"/>
      <c r="R115" s="266"/>
      <c r="S115" s="266"/>
      <c r="T115" s="267"/>
      <c r="U115" s="14"/>
      <c r="V115" s="14"/>
      <c r="W115" s="14"/>
      <c r="X115" s="14"/>
      <c r="Y115" s="14"/>
      <c r="Z115" s="14"/>
      <c r="AA115" s="14"/>
      <c r="AB115" s="14"/>
      <c r="AC115" s="14"/>
      <c r="AD115" s="14"/>
      <c r="AE115" s="14"/>
      <c r="AT115" s="268" t="s">
        <v>248</v>
      </c>
      <c r="AU115" s="268" t="s">
        <v>87</v>
      </c>
      <c r="AV115" s="14" t="s">
        <v>242</v>
      </c>
      <c r="AW115" s="14" t="s">
        <v>41</v>
      </c>
      <c r="AX115" s="14" t="s">
        <v>87</v>
      </c>
      <c r="AY115" s="268" t="s">
        <v>235</v>
      </c>
    </row>
    <row r="116" s="2" customFormat="1" ht="21.75" customHeight="1">
      <c r="A116" s="39"/>
      <c r="B116" s="40"/>
      <c r="C116" s="229" t="s">
        <v>275</v>
      </c>
      <c r="D116" s="229" t="s">
        <v>238</v>
      </c>
      <c r="E116" s="230" t="s">
        <v>1433</v>
      </c>
      <c r="F116" s="231" t="s">
        <v>1434</v>
      </c>
      <c r="G116" s="232" t="s">
        <v>191</v>
      </c>
      <c r="H116" s="233">
        <v>5</v>
      </c>
      <c r="I116" s="234"/>
      <c r="J116" s="235">
        <f>ROUND(I116*H116,2)</f>
        <v>0</v>
      </c>
      <c r="K116" s="231" t="s">
        <v>241</v>
      </c>
      <c r="L116" s="45"/>
      <c r="M116" s="236" t="s">
        <v>39</v>
      </c>
      <c r="N116" s="237" t="s">
        <v>53</v>
      </c>
      <c r="O116" s="86"/>
      <c r="P116" s="238">
        <f>O116*H116</f>
        <v>0</v>
      </c>
      <c r="Q116" s="238">
        <v>0</v>
      </c>
      <c r="R116" s="238">
        <f>Q116*H116</f>
        <v>0</v>
      </c>
      <c r="S116" s="238">
        <v>0</v>
      </c>
      <c r="T116" s="239">
        <f>S116*H116</f>
        <v>0</v>
      </c>
      <c r="U116" s="39"/>
      <c r="V116" s="39"/>
      <c r="W116" s="39"/>
      <c r="X116" s="39"/>
      <c r="Y116" s="39"/>
      <c r="Z116" s="39"/>
      <c r="AA116" s="39"/>
      <c r="AB116" s="39"/>
      <c r="AC116" s="39"/>
      <c r="AD116" s="39"/>
      <c r="AE116" s="39"/>
      <c r="AR116" s="240" t="s">
        <v>242</v>
      </c>
      <c r="AT116" s="240" t="s">
        <v>238</v>
      </c>
      <c r="AU116" s="240" t="s">
        <v>87</v>
      </c>
      <c r="AY116" s="17" t="s">
        <v>235</v>
      </c>
      <c r="BE116" s="241">
        <f>IF(N116="základní",J116,0)</f>
        <v>0</v>
      </c>
      <c r="BF116" s="241">
        <f>IF(N116="snížená",J116,0)</f>
        <v>0</v>
      </c>
      <c r="BG116" s="241">
        <f>IF(N116="zákl. přenesená",J116,0)</f>
        <v>0</v>
      </c>
      <c r="BH116" s="241">
        <f>IF(N116="sníž. přenesená",J116,0)</f>
        <v>0</v>
      </c>
      <c r="BI116" s="241">
        <f>IF(N116="nulová",J116,0)</f>
        <v>0</v>
      </c>
      <c r="BJ116" s="17" t="s">
        <v>242</v>
      </c>
      <c r="BK116" s="241">
        <f>ROUND(I116*H116,2)</f>
        <v>0</v>
      </c>
      <c r="BL116" s="17" t="s">
        <v>242</v>
      </c>
      <c r="BM116" s="240" t="s">
        <v>1435</v>
      </c>
    </row>
    <row r="117" s="2" customFormat="1">
      <c r="A117" s="39"/>
      <c r="B117" s="40"/>
      <c r="C117" s="41"/>
      <c r="D117" s="242" t="s">
        <v>244</v>
      </c>
      <c r="E117" s="41"/>
      <c r="F117" s="243" t="s">
        <v>1436</v>
      </c>
      <c r="G117" s="41"/>
      <c r="H117" s="41"/>
      <c r="I117" s="149"/>
      <c r="J117" s="41"/>
      <c r="K117" s="41"/>
      <c r="L117" s="45"/>
      <c r="M117" s="244"/>
      <c r="N117" s="245"/>
      <c r="O117" s="86"/>
      <c r="P117" s="86"/>
      <c r="Q117" s="86"/>
      <c r="R117" s="86"/>
      <c r="S117" s="86"/>
      <c r="T117" s="87"/>
      <c r="U117" s="39"/>
      <c r="V117" s="39"/>
      <c r="W117" s="39"/>
      <c r="X117" s="39"/>
      <c r="Y117" s="39"/>
      <c r="Z117" s="39"/>
      <c r="AA117" s="39"/>
      <c r="AB117" s="39"/>
      <c r="AC117" s="39"/>
      <c r="AD117" s="39"/>
      <c r="AE117" s="39"/>
      <c r="AT117" s="17" t="s">
        <v>244</v>
      </c>
      <c r="AU117" s="17" t="s">
        <v>87</v>
      </c>
    </row>
    <row r="118" s="2" customFormat="1">
      <c r="A118" s="39"/>
      <c r="B118" s="40"/>
      <c r="C118" s="41"/>
      <c r="D118" s="242" t="s">
        <v>246</v>
      </c>
      <c r="E118" s="41"/>
      <c r="F118" s="246" t="s">
        <v>274</v>
      </c>
      <c r="G118" s="41"/>
      <c r="H118" s="41"/>
      <c r="I118" s="149"/>
      <c r="J118" s="41"/>
      <c r="K118" s="41"/>
      <c r="L118" s="45"/>
      <c r="M118" s="244"/>
      <c r="N118" s="245"/>
      <c r="O118" s="86"/>
      <c r="P118" s="86"/>
      <c r="Q118" s="86"/>
      <c r="R118" s="86"/>
      <c r="S118" s="86"/>
      <c r="T118" s="87"/>
      <c r="U118" s="39"/>
      <c r="V118" s="39"/>
      <c r="W118" s="39"/>
      <c r="X118" s="39"/>
      <c r="Y118" s="39"/>
      <c r="Z118" s="39"/>
      <c r="AA118" s="39"/>
      <c r="AB118" s="39"/>
      <c r="AC118" s="39"/>
      <c r="AD118" s="39"/>
      <c r="AE118" s="39"/>
      <c r="AT118" s="17" t="s">
        <v>246</v>
      </c>
      <c r="AU118" s="17" t="s">
        <v>87</v>
      </c>
    </row>
    <row r="119" s="13" customFormat="1">
      <c r="A119" s="13"/>
      <c r="B119" s="247"/>
      <c r="C119" s="248"/>
      <c r="D119" s="242" t="s">
        <v>248</v>
      </c>
      <c r="E119" s="249" t="s">
        <v>39</v>
      </c>
      <c r="F119" s="250" t="s">
        <v>1391</v>
      </c>
      <c r="G119" s="248"/>
      <c r="H119" s="251">
        <v>5</v>
      </c>
      <c r="I119" s="252"/>
      <c r="J119" s="248"/>
      <c r="K119" s="248"/>
      <c r="L119" s="253"/>
      <c r="M119" s="254"/>
      <c r="N119" s="255"/>
      <c r="O119" s="255"/>
      <c r="P119" s="255"/>
      <c r="Q119" s="255"/>
      <c r="R119" s="255"/>
      <c r="S119" s="255"/>
      <c r="T119" s="256"/>
      <c r="U119" s="13"/>
      <c r="V119" s="13"/>
      <c r="W119" s="13"/>
      <c r="X119" s="13"/>
      <c r="Y119" s="13"/>
      <c r="Z119" s="13"/>
      <c r="AA119" s="13"/>
      <c r="AB119" s="13"/>
      <c r="AC119" s="13"/>
      <c r="AD119" s="13"/>
      <c r="AE119" s="13"/>
      <c r="AT119" s="257" t="s">
        <v>248</v>
      </c>
      <c r="AU119" s="257" t="s">
        <v>87</v>
      </c>
      <c r="AV119" s="13" t="s">
        <v>89</v>
      </c>
      <c r="AW119" s="13" t="s">
        <v>41</v>
      </c>
      <c r="AX119" s="13" t="s">
        <v>80</v>
      </c>
      <c r="AY119" s="257" t="s">
        <v>235</v>
      </c>
    </row>
    <row r="120" s="14" customFormat="1">
      <c r="A120" s="14"/>
      <c r="B120" s="258"/>
      <c r="C120" s="259"/>
      <c r="D120" s="242" t="s">
        <v>248</v>
      </c>
      <c r="E120" s="260" t="s">
        <v>39</v>
      </c>
      <c r="F120" s="261" t="s">
        <v>250</v>
      </c>
      <c r="G120" s="259"/>
      <c r="H120" s="262">
        <v>5</v>
      </c>
      <c r="I120" s="263"/>
      <c r="J120" s="259"/>
      <c r="K120" s="259"/>
      <c r="L120" s="264"/>
      <c r="M120" s="265"/>
      <c r="N120" s="266"/>
      <c r="O120" s="266"/>
      <c r="P120" s="266"/>
      <c r="Q120" s="266"/>
      <c r="R120" s="266"/>
      <c r="S120" s="266"/>
      <c r="T120" s="267"/>
      <c r="U120" s="14"/>
      <c r="V120" s="14"/>
      <c r="W120" s="14"/>
      <c r="X120" s="14"/>
      <c r="Y120" s="14"/>
      <c r="Z120" s="14"/>
      <c r="AA120" s="14"/>
      <c r="AB120" s="14"/>
      <c r="AC120" s="14"/>
      <c r="AD120" s="14"/>
      <c r="AE120" s="14"/>
      <c r="AT120" s="268" t="s">
        <v>248</v>
      </c>
      <c r="AU120" s="268" t="s">
        <v>87</v>
      </c>
      <c r="AV120" s="14" t="s">
        <v>242</v>
      </c>
      <c r="AW120" s="14" t="s">
        <v>41</v>
      </c>
      <c r="AX120" s="14" t="s">
        <v>87</v>
      </c>
      <c r="AY120" s="268" t="s">
        <v>235</v>
      </c>
    </row>
    <row r="121" s="2" customFormat="1" ht="21.75" customHeight="1">
      <c r="A121" s="39"/>
      <c r="B121" s="40"/>
      <c r="C121" s="229" t="s">
        <v>282</v>
      </c>
      <c r="D121" s="229" t="s">
        <v>238</v>
      </c>
      <c r="E121" s="230" t="s">
        <v>283</v>
      </c>
      <c r="F121" s="231" t="s">
        <v>284</v>
      </c>
      <c r="G121" s="232" t="s">
        <v>197</v>
      </c>
      <c r="H121" s="233">
        <v>940</v>
      </c>
      <c r="I121" s="234"/>
      <c r="J121" s="235">
        <f>ROUND(I121*H121,2)</f>
        <v>0</v>
      </c>
      <c r="K121" s="231" t="s">
        <v>241</v>
      </c>
      <c r="L121" s="45"/>
      <c r="M121" s="236" t="s">
        <v>39</v>
      </c>
      <c r="N121" s="237" t="s">
        <v>53</v>
      </c>
      <c r="O121" s="86"/>
      <c r="P121" s="238">
        <f>O121*H121</f>
        <v>0</v>
      </c>
      <c r="Q121" s="238">
        <v>0</v>
      </c>
      <c r="R121" s="238">
        <f>Q121*H121</f>
        <v>0</v>
      </c>
      <c r="S121" s="238">
        <v>0</v>
      </c>
      <c r="T121" s="239">
        <f>S121*H121</f>
        <v>0</v>
      </c>
      <c r="U121" s="39"/>
      <c r="V121" s="39"/>
      <c r="W121" s="39"/>
      <c r="X121" s="39"/>
      <c r="Y121" s="39"/>
      <c r="Z121" s="39"/>
      <c r="AA121" s="39"/>
      <c r="AB121" s="39"/>
      <c r="AC121" s="39"/>
      <c r="AD121" s="39"/>
      <c r="AE121" s="39"/>
      <c r="AR121" s="240" t="s">
        <v>242</v>
      </c>
      <c r="AT121" s="240" t="s">
        <v>238</v>
      </c>
      <c r="AU121" s="240" t="s">
        <v>87</v>
      </c>
      <c r="AY121" s="17" t="s">
        <v>235</v>
      </c>
      <c r="BE121" s="241">
        <f>IF(N121="základní",J121,0)</f>
        <v>0</v>
      </c>
      <c r="BF121" s="241">
        <f>IF(N121="snížená",J121,0)</f>
        <v>0</v>
      </c>
      <c r="BG121" s="241">
        <f>IF(N121="zákl. přenesená",J121,0)</f>
        <v>0</v>
      </c>
      <c r="BH121" s="241">
        <f>IF(N121="sníž. přenesená",J121,0)</f>
        <v>0</v>
      </c>
      <c r="BI121" s="241">
        <f>IF(N121="nulová",J121,0)</f>
        <v>0</v>
      </c>
      <c r="BJ121" s="17" t="s">
        <v>242</v>
      </c>
      <c r="BK121" s="241">
        <f>ROUND(I121*H121,2)</f>
        <v>0</v>
      </c>
      <c r="BL121" s="17" t="s">
        <v>242</v>
      </c>
      <c r="BM121" s="240" t="s">
        <v>1437</v>
      </c>
    </row>
    <row r="122" s="2" customFormat="1">
      <c r="A122" s="39"/>
      <c r="B122" s="40"/>
      <c r="C122" s="41"/>
      <c r="D122" s="242" t="s">
        <v>244</v>
      </c>
      <c r="E122" s="41"/>
      <c r="F122" s="243" t="s">
        <v>286</v>
      </c>
      <c r="G122" s="41"/>
      <c r="H122" s="41"/>
      <c r="I122" s="149"/>
      <c r="J122" s="41"/>
      <c r="K122" s="41"/>
      <c r="L122" s="45"/>
      <c r="M122" s="244"/>
      <c r="N122" s="245"/>
      <c r="O122" s="86"/>
      <c r="P122" s="86"/>
      <c r="Q122" s="86"/>
      <c r="R122" s="86"/>
      <c r="S122" s="86"/>
      <c r="T122" s="87"/>
      <c r="U122" s="39"/>
      <c r="V122" s="39"/>
      <c r="W122" s="39"/>
      <c r="X122" s="39"/>
      <c r="Y122" s="39"/>
      <c r="Z122" s="39"/>
      <c r="AA122" s="39"/>
      <c r="AB122" s="39"/>
      <c r="AC122" s="39"/>
      <c r="AD122" s="39"/>
      <c r="AE122" s="39"/>
      <c r="AT122" s="17" t="s">
        <v>244</v>
      </c>
      <c r="AU122" s="17" t="s">
        <v>87</v>
      </c>
    </row>
    <row r="123" s="2" customFormat="1">
      <c r="A123" s="39"/>
      <c r="B123" s="40"/>
      <c r="C123" s="41"/>
      <c r="D123" s="242" t="s">
        <v>246</v>
      </c>
      <c r="E123" s="41"/>
      <c r="F123" s="246" t="s">
        <v>287</v>
      </c>
      <c r="G123" s="41"/>
      <c r="H123" s="41"/>
      <c r="I123" s="149"/>
      <c r="J123" s="41"/>
      <c r="K123" s="41"/>
      <c r="L123" s="45"/>
      <c r="M123" s="244"/>
      <c r="N123" s="245"/>
      <c r="O123" s="86"/>
      <c r="P123" s="86"/>
      <c r="Q123" s="86"/>
      <c r="R123" s="86"/>
      <c r="S123" s="86"/>
      <c r="T123" s="87"/>
      <c r="U123" s="39"/>
      <c r="V123" s="39"/>
      <c r="W123" s="39"/>
      <c r="X123" s="39"/>
      <c r="Y123" s="39"/>
      <c r="Z123" s="39"/>
      <c r="AA123" s="39"/>
      <c r="AB123" s="39"/>
      <c r="AC123" s="39"/>
      <c r="AD123" s="39"/>
      <c r="AE123" s="39"/>
      <c r="AT123" s="17" t="s">
        <v>246</v>
      </c>
      <c r="AU123" s="17" t="s">
        <v>87</v>
      </c>
    </row>
    <row r="124" s="13" customFormat="1">
      <c r="A124" s="13"/>
      <c r="B124" s="247"/>
      <c r="C124" s="248"/>
      <c r="D124" s="242" t="s">
        <v>248</v>
      </c>
      <c r="E124" s="249" t="s">
        <v>39</v>
      </c>
      <c r="F124" s="250" t="s">
        <v>1438</v>
      </c>
      <c r="G124" s="248"/>
      <c r="H124" s="251">
        <v>940</v>
      </c>
      <c r="I124" s="252"/>
      <c r="J124" s="248"/>
      <c r="K124" s="248"/>
      <c r="L124" s="253"/>
      <c r="M124" s="254"/>
      <c r="N124" s="255"/>
      <c r="O124" s="255"/>
      <c r="P124" s="255"/>
      <c r="Q124" s="255"/>
      <c r="R124" s="255"/>
      <c r="S124" s="255"/>
      <c r="T124" s="256"/>
      <c r="U124" s="13"/>
      <c r="V124" s="13"/>
      <c r="W124" s="13"/>
      <c r="X124" s="13"/>
      <c r="Y124" s="13"/>
      <c r="Z124" s="13"/>
      <c r="AA124" s="13"/>
      <c r="AB124" s="13"/>
      <c r="AC124" s="13"/>
      <c r="AD124" s="13"/>
      <c r="AE124" s="13"/>
      <c r="AT124" s="257" t="s">
        <v>248</v>
      </c>
      <c r="AU124" s="257" t="s">
        <v>87</v>
      </c>
      <c r="AV124" s="13" t="s">
        <v>89</v>
      </c>
      <c r="AW124" s="13" t="s">
        <v>41</v>
      </c>
      <c r="AX124" s="13" t="s">
        <v>80</v>
      </c>
      <c r="AY124" s="257" t="s">
        <v>235</v>
      </c>
    </row>
    <row r="125" s="14" customFormat="1">
      <c r="A125" s="14"/>
      <c r="B125" s="258"/>
      <c r="C125" s="259"/>
      <c r="D125" s="242" t="s">
        <v>248</v>
      </c>
      <c r="E125" s="260" t="s">
        <v>1383</v>
      </c>
      <c r="F125" s="261" t="s">
        <v>250</v>
      </c>
      <c r="G125" s="259"/>
      <c r="H125" s="262">
        <v>940</v>
      </c>
      <c r="I125" s="263"/>
      <c r="J125" s="259"/>
      <c r="K125" s="259"/>
      <c r="L125" s="264"/>
      <c r="M125" s="265"/>
      <c r="N125" s="266"/>
      <c r="O125" s="266"/>
      <c r="P125" s="266"/>
      <c r="Q125" s="266"/>
      <c r="R125" s="266"/>
      <c r="S125" s="266"/>
      <c r="T125" s="267"/>
      <c r="U125" s="14"/>
      <c r="V125" s="14"/>
      <c r="W125" s="14"/>
      <c r="X125" s="14"/>
      <c r="Y125" s="14"/>
      <c r="Z125" s="14"/>
      <c r="AA125" s="14"/>
      <c r="AB125" s="14"/>
      <c r="AC125" s="14"/>
      <c r="AD125" s="14"/>
      <c r="AE125" s="14"/>
      <c r="AT125" s="268" t="s">
        <v>248</v>
      </c>
      <c r="AU125" s="268" t="s">
        <v>87</v>
      </c>
      <c r="AV125" s="14" t="s">
        <v>242</v>
      </c>
      <c r="AW125" s="14" t="s">
        <v>41</v>
      </c>
      <c r="AX125" s="14" t="s">
        <v>87</v>
      </c>
      <c r="AY125" s="268" t="s">
        <v>235</v>
      </c>
    </row>
    <row r="126" s="2" customFormat="1" ht="21.75" customHeight="1">
      <c r="A126" s="39"/>
      <c r="B126" s="40"/>
      <c r="C126" s="229" t="s">
        <v>289</v>
      </c>
      <c r="D126" s="229" t="s">
        <v>238</v>
      </c>
      <c r="E126" s="230" t="s">
        <v>1439</v>
      </c>
      <c r="F126" s="231" t="s">
        <v>1440</v>
      </c>
      <c r="G126" s="232" t="s">
        <v>197</v>
      </c>
      <c r="H126" s="233">
        <v>1296</v>
      </c>
      <c r="I126" s="234"/>
      <c r="J126" s="235">
        <f>ROUND(I126*H126,2)</f>
        <v>0</v>
      </c>
      <c r="K126" s="231" t="s">
        <v>241</v>
      </c>
      <c r="L126" s="45"/>
      <c r="M126" s="236" t="s">
        <v>39</v>
      </c>
      <c r="N126" s="237" t="s">
        <v>53</v>
      </c>
      <c r="O126" s="86"/>
      <c r="P126" s="238">
        <f>O126*H126</f>
        <v>0</v>
      </c>
      <c r="Q126" s="238">
        <v>0</v>
      </c>
      <c r="R126" s="238">
        <f>Q126*H126</f>
        <v>0</v>
      </c>
      <c r="S126" s="238">
        <v>0</v>
      </c>
      <c r="T126" s="239">
        <f>S126*H126</f>
        <v>0</v>
      </c>
      <c r="U126" s="39"/>
      <c r="V126" s="39"/>
      <c r="W126" s="39"/>
      <c r="X126" s="39"/>
      <c r="Y126" s="39"/>
      <c r="Z126" s="39"/>
      <c r="AA126" s="39"/>
      <c r="AB126" s="39"/>
      <c r="AC126" s="39"/>
      <c r="AD126" s="39"/>
      <c r="AE126" s="39"/>
      <c r="AR126" s="240" t="s">
        <v>242</v>
      </c>
      <c r="AT126" s="240" t="s">
        <v>238</v>
      </c>
      <c r="AU126" s="240" t="s">
        <v>87</v>
      </c>
      <c r="AY126" s="17" t="s">
        <v>235</v>
      </c>
      <c r="BE126" s="241">
        <f>IF(N126="základní",J126,0)</f>
        <v>0</v>
      </c>
      <c r="BF126" s="241">
        <f>IF(N126="snížená",J126,0)</f>
        <v>0</v>
      </c>
      <c r="BG126" s="241">
        <f>IF(N126="zákl. přenesená",J126,0)</f>
        <v>0</v>
      </c>
      <c r="BH126" s="241">
        <f>IF(N126="sníž. přenesená",J126,0)</f>
        <v>0</v>
      </c>
      <c r="BI126" s="241">
        <f>IF(N126="nulová",J126,0)</f>
        <v>0</v>
      </c>
      <c r="BJ126" s="17" t="s">
        <v>242</v>
      </c>
      <c r="BK126" s="241">
        <f>ROUND(I126*H126,2)</f>
        <v>0</v>
      </c>
      <c r="BL126" s="17" t="s">
        <v>242</v>
      </c>
      <c r="BM126" s="240" t="s">
        <v>1441</v>
      </c>
    </row>
    <row r="127" s="2" customFormat="1">
      <c r="A127" s="39"/>
      <c r="B127" s="40"/>
      <c r="C127" s="41"/>
      <c r="D127" s="242" t="s">
        <v>244</v>
      </c>
      <c r="E127" s="41"/>
      <c r="F127" s="243" t="s">
        <v>1442</v>
      </c>
      <c r="G127" s="41"/>
      <c r="H127" s="41"/>
      <c r="I127" s="149"/>
      <c r="J127" s="41"/>
      <c r="K127" s="41"/>
      <c r="L127" s="45"/>
      <c r="M127" s="244"/>
      <c r="N127" s="245"/>
      <c r="O127" s="86"/>
      <c r="P127" s="86"/>
      <c r="Q127" s="86"/>
      <c r="R127" s="86"/>
      <c r="S127" s="86"/>
      <c r="T127" s="87"/>
      <c r="U127" s="39"/>
      <c r="V127" s="39"/>
      <c r="W127" s="39"/>
      <c r="X127" s="39"/>
      <c r="Y127" s="39"/>
      <c r="Z127" s="39"/>
      <c r="AA127" s="39"/>
      <c r="AB127" s="39"/>
      <c r="AC127" s="39"/>
      <c r="AD127" s="39"/>
      <c r="AE127" s="39"/>
      <c r="AT127" s="17" t="s">
        <v>244</v>
      </c>
      <c r="AU127" s="17" t="s">
        <v>87</v>
      </c>
    </row>
    <row r="128" s="2" customFormat="1">
      <c r="A128" s="39"/>
      <c r="B128" s="40"/>
      <c r="C128" s="41"/>
      <c r="D128" s="242" t="s">
        <v>246</v>
      </c>
      <c r="E128" s="41"/>
      <c r="F128" s="246" t="s">
        <v>287</v>
      </c>
      <c r="G128" s="41"/>
      <c r="H128" s="41"/>
      <c r="I128" s="149"/>
      <c r="J128" s="41"/>
      <c r="K128" s="41"/>
      <c r="L128" s="45"/>
      <c r="M128" s="244"/>
      <c r="N128" s="245"/>
      <c r="O128" s="86"/>
      <c r="P128" s="86"/>
      <c r="Q128" s="86"/>
      <c r="R128" s="86"/>
      <c r="S128" s="86"/>
      <c r="T128" s="87"/>
      <c r="U128" s="39"/>
      <c r="V128" s="39"/>
      <c r="W128" s="39"/>
      <c r="X128" s="39"/>
      <c r="Y128" s="39"/>
      <c r="Z128" s="39"/>
      <c r="AA128" s="39"/>
      <c r="AB128" s="39"/>
      <c r="AC128" s="39"/>
      <c r="AD128" s="39"/>
      <c r="AE128" s="39"/>
      <c r="AT128" s="17" t="s">
        <v>246</v>
      </c>
      <c r="AU128" s="17" t="s">
        <v>87</v>
      </c>
    </row>
    <row r="129" s="13" customFormat="1">
      <c r="A129" s="13"/>
      <c r="B129" s="247"/>
      <c r="C129" s="248"/>
      <c r="D129" s="242" t="s">
        <v>248</v>
      </c>
      <c r="E129" s="249" t="s">
        <v>39</v>
      </c>
      <c r="F129" s="250" t="s">
        <v>1443</v>
      </c>
      <c r="G129" s="248"/>
      <c r="H129" s="251">
        <v>1296</v>
      </c>
      <c r="I129" s="252"/>
      <c r="J129" s="248"/>
      <c r="K129" s="248"/>
      <c r="L129" s="253"/>
      <c r="M129" s="254"/>
      <c r="N129" s="255"/>
      <c r="O129" s="255"/>
      <c r="P129" s="255"/>
      <c r="Q129" s="255"/>
      <c r="R129" s="255"/>
      <c r="S129" s="255"/>
      <c r="T129" s="256"/>
      <c r="U129" s="13"/>
      <c r="V129" s="13"/>
      <c r="W129" s="13"/>
      <c r="X129" s="13"/>
      <c r="Y129" s="13"/>
      <c r="Z129" s="13"/>
      <c r="AA129" s="13"/>
      <c r="AB129" s="13"/>
      <c r="AC129" s="13"/>
      <c r="AD129" s="13"/>
      <c r="AE129" s="13"/>
      <c r="AT129" s="257" t="s">
        <v>248</v>
      </c>
      <c r="AU129" s="257" t="s">
        <v>87</v>
      </c>
      <c r="AV129" s="13" t="s">
        <v>89</v>
      </c>
      <c r="AW129" s="13" t="s">
        <v>41</v>
      </c>
      <c r="AX129" s="13" t="s">
        <v>80</v>
      </c>
      <c r="AY129" s="257" t="s">
        <v>235</v>
      </c>
    </row>
    <row r="130" s="14" customFormat="1">
      <c r="A130" s="14"/>
      <c r="B130" s="258"/>
      <c r="C130" s="259"/>
      <c r="D130" s="242" t="s">
        <v>248</v>
      </c>
      <c r="E130" s="260" t="s">
        <v>1386</v>
      </c>
      <c r="F130" s="261" t="s">
        <v>250</v>
      </c>
      <c r="G130" s="259"/>
      <c r="H130" s="262">
        <v>1296</v>
      </c>
      <c r="I130" s="263"/>
      <c r="J130" s="259"/>
      <c r="K130" s="259"/>
      <c r="L130" s="264"/>
      <c r="M130" s="265"/>
      <c r="N130" s="266"/>
      <c r="O130" s="266"/>
      <c r="P130" s="266"/>
      <c r="Q130" s="266"/>
      <c r="R130" s="266"/>
      <c r="S130" s="266"/>
      <c r="T130" s="267"/>
      <c r="U130" s="14"/>
      <c r="V130" s="14"/>
      <c r="W130" s="14"/>
      <c r="X130" s="14"/>
      <c r="Y130" s="14"/>
      <c r="Z130" s="14"/>
      <c r="AA130" s="14"/>
      <c r="AB130" s="14"/>
      <c r="AC130" s="14"/>
      <c r="AD130" s="14"/>
      <c r="AE130" s="14"/>
      <c r="AT130" s="268" t="s">
        <v>248</v>
      </c>
      <c r="AU130" s="268" t="s">
        <v>87</v>
      </c>
      <c r="AV130" s="14" t="s">
        <v>242</v>
      </c>
      <c r="AW130" s="14" t="s">
        <v>41</v>
      </c>
      <c r="AX130" s="14" t="s">
        <v>87</v>
      </c>
      <c r="AY130" s="268" t="s">
        <v>235</v>
      </c>
    </row>
    <row r="131" s="2" customFormat="1" ht="21.75" customHeight="1">
      <c r="A131" s="39"/>
      <c r="B131" s="40"/>
      <c r="C131" s="229" t="s">
        <v>297</v>
      </c>
      <c r="D131" s="229" t="s">
        <v>238</v>
      </c>
      <c r="E131" s="230" t="s">
        <v>1011</v>
      </c>
      <c r="F131" s="231" t="s">
        <v>1012</v>
      </c>
      <c r="G131" s="232" t="s">
        <v>197</v>
      </c>
      <c r="H131" s="233">
        <v>1296</v>
      </c>
      <c r="I131" s="234"/>
      <c r="J131" s="235">
        <f>ROUND(I131*H131,2)</f>
        <v>0</v>
      </c>
      <c r="K131" s="231" t="s">
        <v>241</v>
      </c>
      <c r="L131" s="45"/>
      <c r="M131" s="236" t="s">
        <v>39</v>
      </c>
      <c r="N131" s="237" t="s">
        <v>53</v>
      </c>
      <c r="O131" s="86"/>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242</v>
      </c>
      <c r="AT131" s="240" t="s">
        <v>238</v>
      </c>
      <c r="AU131" s="240" t="s">
        <v>87</v>
      </c>
      <c r="AY131" s="17" t="s">
        <v>235</v>
      </c>
      <c r="BE131" s="241">
        <f>IF(N131="základní",J131,0)</f>
        <v>0</v>
      </c>
      <c r="BF131" s="241">
        <f>IF(N131="snížená",J131,0)</f>
        <v>0</v>
      </c>
      <c r="BG131" s="241">
        <f>IF(N131="zákl. přenesená",J131,0)</f>
        <v>0</v>
      </c>
      <c r="BH131" s="241">
        <f>IF(N131="sníž. přenesená",J131,0)</f>
        <v>0</v>
      </c>
      <c r="BI131" s="241">
        <f>IF(N131="nulová",J131,0)</f>
        <v>0</v>
      </c>
      <c r="BJ131" s="17" t="s">
        <v>242</v>
      </c>
      <c r="BK131" s="241">
        <f>ROUND(I131*H131,2)</f>
        <v>0</v>
      </c>
      <c r="BL131" s="17" t="s">
        <v>242</v>
      </c>
      <c r="BM131" s="240" t="s">
        <v>1444</v>
      </c>
    </row>
    <row r="132" s="2" customFormat="1">
      <c r="A132" s="39"/>
      <c r="B132" s="40"/>
      <c r="C132" s="41"/>
      <c r="D132" s="242" t="s">
        <v>244</v>
      </c>
      <c r="E132" s="41"/>
      <c r="F132" s="243" t="s">
        <v>1014</v>
      </c>
      <c r="G132" s="41"/>
      <c r="H132" s="41"/>
      <c r="I132" s="149"/>
      <c r="J132" s="41"/>
      <c r="K132" s="41"/>
      <c r="L132" s="45"/>
      <c r="M132" s="244"/>
      <c r="N132" s="245"/>
      <c r="O132" s="86"/>
      <c r="P132" s="86"/>
      <c r="Q132" s="86"/>
      <c r="R132" s="86"/>
      <c r="S132" s="86"/>
      <c r="T132" s="87"/>
      <c r="U132" s="39"/>
      <c r="V132" s="39"/>
      <c r="W132" s="39"/>
      <c r="X132" s="39"/>
      <c r="Y132" s="39"/>
      <c r="Z132" s="39"/>
      <c r="AA132" s="39"/>
      <c r="AB132" s="39"/>
      <c r="AC132" s="39"/>
      <c r="AD132" s="39"/>
      <c r="AE132" s="39"/>
      <c r="AT132" s="17" t="s">
        <v>244</v>
      </c>
      <c r="AU132" s="17" t="s">
        <v>87</v>
      </c>
    </row>
    <row r="133" s="2" customFormat="1">
      <c r="A133" s="39"/>
      <c r="B133" s="40"/>
      <c r="C133" s="41"/>
      <c r="D133" s="242" t="s">
        <v>246</v>
      </c>
      <c r="E133" s="41"/>
      <c r="F133" s="246" t="s">
        <v>1015</v>
      </c>
      <c r="G133" s="41"/>
      <c r="H133" s="41"/>
      <c r="I133" s="149"/>
      <c r="J133" s="41"/>
      <c r="K133" s="41"/>
      <c r="L133" s="45"/>
      <c r="M133" s="244"/>
      <c r="N133" s="245"/>
      <c r="O133" s="86"/>
      <c r="P133" s="86"/>
      <c r="Q133" s="86"/>
      <c r="R133" s="86"/>
      <c r="S133" s="86"/>
      <c r="T133" s="87"/>
      <c r="U133" s="39"/>
      <c r="V133" s="39"/>
      <c r="W133" s="39"/>
      <c r="X133" s="39"/>
      <c r="Y133" s="39"/>
      <c r="Z133" s="39"/>
      <c r="AA133" s="39"/>
      <c r="AB133" s="39"/>
      <c r="AC133" s="39"/>
      <c r="AD133" s="39"/>
      <c r="AE133" s="39"/>
      <c r="AT133" s="17" t="s">
        <v>246</v>
      </c>
      <c r="AU133" s="17" t="s">
        <v>87</v>
      </c>
    </row>
    <row r="134" s="13" customFormat="1">
      <c r="A134" s="13"/>
      <c r="B134" s="247"/>
      <c r="C134" s="248"/>
      <c r="D134" s="242" t="s">
        <v>248</v>
      </c>
      <c r="E134" s="249" t="s">
        <v>39</v>
      </c>
      <c r="F134" s="250" t="s">
        <v>1386</v>
      </c>
      <c r="G134" s="248"/>
      <c r="H134" s="251">
        <v>1296</v>
      </c>
      <c r="I134" s="252"/>
      <c r="J134" s="248"/>
      <c r="K134" s="248"/>
      <c r="L134" s="253"/>
      <c r="M134" s="254"/>
      <c r="N134" s="255"/>
      <c r="O134" s="255"/>
      <c r="P134" s="255"/>
      <c r="Q134" s="255"/>
      <c r="R134" s="255"/>
      <c r="S134" s="255"/>
      <c r="T134" s="256"/>
      <c r="U134" s="13"/>
      <c r="V134" s="13"/>
      <c r="W134" s="13"/>
      <c r="X134" s="13"/>
      <c r="Y134" s="13"/>
      <c r="Z134" s="13"/>
      <c r="AA134" s="13"/>
      <c r="AB134" s="13"/>
      <c r="AC134" s="13"/>
      <c r="AD134" s="13"/>
      <c r="AE134" s="13"/>
      <c r="AT134" s="257" t="s">
        <v>248</v>
      </c>
      <c r="AU134" s="257" t="s">
        <v>87</v>
      </c>
      <c r="AV134" s="13" t="s">
        <v>89</v>
      </c>
      <c r="AW134" s="13" t="s">
        <v>41</v>
      </c>
      <c r="AX134" s="13" t="s">
        <v>80</v>
      </c>
      <c r="AY134" s="257" t="s">
        <v>235</v>
      </c>
    </row>
    <row r="135" s="14" customFormat="1">
      <c r="A135" s="14"/>
      <c r="B135" s="258"/>
      <c r="C135" s="259"/>
      <c r="D135" s="242" t="s">
        <v>248</v>
      </c>
      <c r="E135" s="260" t="s">
        <v>39</v>
      </c>
      <c r="F135" s="261" t="s">
        <v>250</v>
      </c>
      <c r="G135" s="259"/>
      <c r="H135" s="262">
        <v>1296</v>
      </c>
      <c r="I135" s="263"/>
      <c r="J135" s="259"/>
      <c r="K135" s="259"/>
      <c r="L135" s="264"/>
      <c r="M135" s="265"/>
      <c r="N135" s="266"/>
      <c r="O135" s="266"/>
      <c r="P135" s="266"/>
      <c r="Q135" s="266"/>
      <c r="R135" s="266"/>
      <c r="S135" s="266"/>
      <c r="T135" s="267"/>
      <c r="U135" s="14"/>
      <c r="V135" s="14"/>
      <c r="W135" s="14"/>
      <c r="X135" s="14"/>
      <c r="Y135" s="14"/>
      <c r="Z135" s="14"/>
      <c r="AA135" s="14"/>
      <c r="AB135" s="14"/>
      <c r="AC135" s="14"/>
      <c r="AD135" s="14"/>
      <c r="AE135" s="14"/>
      <c r="AT135" s="268" t="s">
        <v>248</v>
      </c>
      <c r="AU135" s="268" t="s">
        <v>87</v>
      </c>
      <c r="AV135" s="14" t="s">
        <v>242</v>
      </c>
      <c r="AW135" s="14" t="s">
        <v>41</v>
      </c>
      <c r="AX135" s="14" t="s">
        <v>87</v>
      </c>
      <c r="AY135" s="268" t="s">
        <v>235</v>
      </c>
    </row>
    <row r="136" s="2" customFormat="1" ht="21.75" customHeight="1">
      <c r="A136" s="39"/>
      <c r="B136" s="40"/>
      <c r="C136" s="229" t="s">
        <v>302</v>
      </c>
      <c r="D136" s="229" t="s">
        <v>238</v>
      </c>
      <c r="E136" s="230" t="s">
        <v>324</v>
      </c>
      <c r="F136" s="231" t="s">
        <v>325</v>
      </c>
      <c r="G136" s="232" t="s">
        <v>191</v>
      </c>
      <c r="H136" s="233">
        <v>375</v>
      </c>
      <c r="I136" s="234"/>
      <c r="J136" s="235">
        <f>ROUND(I136*H136,2)</f>
        <v>0</v>
      </c>
      <c r="K136" s="231" t="s">
        <v>241</v>
      </c>
      <c r="L136" s="45"/>
      <c r="M136" s="236" t="s">
        <v>39</v>
      </c>
      <c r="N136" s="237" t="s">
        <v>53</v>
      </c>
      <c r="O136" s="86"/>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242</v>
      </c>
      <c r="AT136" s="240" t="s">
        <v>238</v>
      </c>
      <c r="AU136" s="240" t="s">
        <v>87</v>
      </c>
      <c r="AY136" s="17" t="s">
        <v>235</v>
      </c>
      <c r="BE136" s="241">
        <f>IF(N136="základní",J136,0)</f>
        <v>0</v>
      </c>
      <c r="BF136" s="241">
        <f>IF(N136="snížená",J136,0)</f>
        <v>0</v>
      </c>
      <c r="BG136" s="241">
        <f>IF(N136="zákl. přenesená",J136,0)</f>
        <v>0</v>
      </c>
      <c r="BH136" s="241">
        <f>IF(N136="sníž. přenesená",J136,0)</f>
        <v>0</v>
      </c>
      <c r="BI136" s="241">
        <f>IF(N136="nulová",J136,0)</f>
        <v>0</v>
      </c>
      <c r="BJ136" s="17" t="s">
        <v>242</v>
      </c>
      <c r="BK136" s="241">
        <f>ROUND(I136*H136,2)</f>
        <v>0</v>
      </c>
      <c r="BL136" s="17" t="s">
        <v>242</v>
      </c>
      <c r="BM136" s="240" t="s">
        <v>1445</v>
      </c>
    </row>
    <row r="137" s="2" customFormat="1">
      <c r="A137" s="39"/>
      <c r="B137" s="40"/>
      <c r="C137" s="41"/>
      <c r="D137" s="242" t="s">
        <v>244</v>
      </c>
      <c r="E137" s="41"/>
      <c r="F137" s="243" t="s">
        <v>327</v>
      </c>
      <c r="G137" s="41"/>
      <c r="H137" s="41"/>
      <c r="I137" s="149"/>
      <c r="J137" s="41"/>
      <c r="K137" s="41"/>
      <c r="L137" s="45"/>
      <c r="M137" s="244"/>
      <c r="N137" s="245"/>
      <c r="O137" s="86"/>
      <c r="P137" s="86"/>
      <c r="Q137" s="86"/>
      <c r="R137" s="86"/>
      <c r="S137" s="86"/>
      <c r="T137" s="87"/>
      <c r="U137" s="39"/>
      <c r="V137" s="39"/>
      <c r="W137" s="39"/>
      <c r="X137" s="39"/>
      <c r="Y137" s="39"/>
      <c r="Z137" s="39"/>
      <c r="AA137" s="39"/>
      <c r="AB137" s="39"/>
      <c r="AC137" s="39"/>
      <c r="AD137" s="39"/>
      <c r="AE137" s="39"/>
      <c r="AT137" s="17" t="s">
        <v>244</v>
      </c>
      <c r="AU137" s="17" t="s">
        <v>87</v>
      </c>
    </row>
    <row r="138" s="2" customFormat="1">
      <c r="A138" s="39"/>
      <c r="B138" s="40"/>
      <c r="C138" s="41"/>
      <c r="D138" s="242" t="s">
        <v>246</v>
      </c>
      <c r="E138" s="41"/>
      <c r="F138" s="246" t="s">
        <v>328</v>
      </c>
      <c r="G138" s="41"/>
      <c r="H138" s="41"/>
      <c r="I138" s="149"/>
      <c r="J138" s="41"/>
      <c r="K138" s="41"/>
      <c r="L138" s="45"/>
      <c r="M138" s="244"/>
      <c r="N138" s="245"/>
      <c r="O138" s="86"/>
      <c r="P138" s="86"/>
      <c r="Q138" s="86"/>
      <c r="R138" s="86"/>
      <c r="S138" s="86"/>
      <c r="T138" s="87"/>
      <c r="U138" s="39"/>
      <c r="V138" s="39"/>
      <c r="W138" s="39"/>
      <c r="X138" s="39"/>
      <c r="Y138" s="39"/>
      <c r="Z138" s="39"/>
      <c r="AA138" s="39"/>
      <c r="AB138" s="39"/>
      <c r="AC138" s="39"/>
      <c r="AD138" s="39"/>
      <c r="AE138" s="39"/>
      <c r="AT138" s="17" t="s">
        <v>246</v>
      </c>
      <c r="AU138" s="17" t="s">
        <v>87</v>
      </c>
    </row>
    <row r="139" s="13" customFormat="1">
      <c r="A139" s="13"/>
      <c r="B139" s="247"/>
      <c r="C139" s="248"/>
      <c r="D139" s="242" t="s">
        <v>248</v>
      </c>
      <c r="E139" s="249" t="s">
        <v>39</v>
      </c>
      <c r="F139" s="250" t="s">
        <v>1446</v>
      </c>
      <c r="G139" s="248"/>
      <c r="H139" s="251">
        <v>375</v>
      </c>
      <c r="I139" s="252"/>
      <c r="J139" s="248"/>
      <c r="K139" s="248"/>
      <c r="L139" s="253"/>
      <c r="M139" s="254"/>
      <c r="N139" s="255"/>
      <c r="O139" s="255"/>
      <c r="P139" s="255"/>
      <c r="Q139" s="255"/>
      <c r="R139" s="255"/>
      <c r="S139" s="255"/>
      <c r="T139" s="256"/>
      <c r="U139" s="13"/>
      <c r="V139" s="13"/>
      <c r="W139" s="13"/>
      <c r="X139" s="13"/>
      <c r="Y139" s="13"/>
      <c r="Z139" s="13"/>
      <c r="AA139" s="13"/>
      <c r="AB139" s="13"/>
      <c r="AC139" s="13"/>
      <c r="AD139" s="13"/>
      <c r="AE139" s="13"/>
      <c r="AT139" s="257" t="s">
        <v>248</v>
      </c>
      <c r="AU139" s="257" t="s">
        <v>87</v>
      </c>
      <c r="AV139" s="13" t="s">
        <v>89</v>
      </c>
      <c r="AW139" s="13" t="s">
        <v>41</v>
      </c>
      <c r="AX139" s="13" t="s">
        <v>80</v>
      </c>
      <c r="AY139" s="257" t="s">
        <v>235</v>
      </c>
    </row>
    <row r="140" s="14" customFormat="1">
      <c r="A140" s="14"/>
      <c r="B140" s="258"/>
      <c r="C140" s="259"/>
      <c r="D140" s="242" t="s">
        <v>248</v>
      </c>
      <c r="E140" s="260" t="s">
        <v>39</v>
      </c>
      <c r="F140" s="261" t="s">
        <v>250</v>
      </c>
      <c r="G140" s="259"/>
      <c r="H140" s="262">
        <v>375</v>
      </c>
      <c r="I140" s="263"/>
      <c r="J140" s="259"/>
      <c r="K140" s="259"/>
      <c r="L140" s="264"/>
      <c r="M140" s="265"/>
      <c r="N140" s="266"/>
      <c r="O140" s="266"/>
      <c r="P140" s="266"/>
      <c r="Q140" s="266"/>
      <c r="R140" s="266"/>
      <c r="S140" s="266"/>
      <c r="T140" s="267"/>
      <c r="U140" s="14"/>
      <c r="V140" s="14"/>
      <c r="W140" s="14"/>
      <c r="X140" s="14"/>
      <c r="Y140" s="14"/>
      <c r="Z140" s="14"/>
      <c r="AA140" s="14"/>
      <c r="AB140" s="14"/>
      <c r="AC140" s="14"/>
      <c r="AD140" s="14"/>
      <c r="AE140" s="14"/>
      <c r="AT140" s="268" t="s">
        <v>248</v>
      </c>
      <c r="AU140" s="268" t="s">
        <v>87</v>
      </c>
      <c r="AV140" s="14" t="s">
        <v>242</v>
      </c>
      <c r="AW140" s="14" t="s">
        <v>41</v>
      </c>
      <c r="AX140" s="14" t="s">
        <v>87</v>
      </c>
      <c r="AY140" s="268" t="s">
        <v>235</v>
      </c>
    </row>
    <row r="141" s="2" customFormat="1" ht="21.75" customHeight="1">
      <c r="A141" s="39"/>
      <c r="B141" s="40"/>
      <c r="C141" s="229" t="s">
        <v>307</v>
      </c>
      <c r="D141" s="229" t="s">
        <v>238</v>
      </c>
      <c r="E141" s="230" t="s">
        <v>1447</v>
      </c>
      <c r="F141" s="231" t="s">
        <v>1448</v>
      </c>
      <c r="G141" s="232" t="s">
        <v>1449</v>
      </c>
      <c r="H141" s="233">
        <v>3</v>
      </c>
      <c r="I141" s="234"/>
      <c r="J141" s="235">
        <f>ROUND(I141*H141,2)</f>
        <v>0</v>
      </c>
      <c r="K141" s="231" t="s">
        <v>241</v>
      </c>
      <c r="L141" s="45"/>
      <c r="M141" s="236" t="s">
        <v>39</v>
      </c>
      <c r="N141" s="237" t="s">
        <v>53</v>
      </c>
      <c r="O141" s="86"/>
      <c r="P141" s="238">
        <f>O141*H141</f>
        <v>0</v>
      </c>
      <c r="Q141" s="238">
        <v>0</v>
      </c>
      <c r="R141" s="238">
        <f>Q141*H141</f>
        <v>0</v>
      </c>
      <c r="S141" s="238">
        <v>0</v>
      </c>
      <c r="T141" s="239">
        <f>S141*H141</f>
        <v>0</v>
      </c>
      <c r="U141" s="39"/>
      <c r="V141" s="39"/>
      <c r="W141" s="39"/>
      <c r="X141" s="39"/>
      <c r="Y141" s="39"/>
      <c r="Z141" s="39"/>
      <c r="AA141" s="39"/>
      <c r="AB141" s="39"/>
      <c r="AC141" s="39"/>
      <c r="AD141" s="39"/>
      <c r="AE141" s="39"/>
      <c r="AR141" s="240" t="s">
        <v>242</v>
      </c>
      <c r="AT141" s="240" t="s">
        <v>238</v>
      </c>
      <c r="AU141" s="240" t="s">
        <v>87</v>
      </c>
      <c r="AY141" s="17" t="s">
        <v>235</v>
      </c>
      <c r="BE141" s="241">
        <f>IF(N141="základní",J141,0)</f>
        <v>0</v>
      </c>
      <c r="BF141" s="241">
        <f>IF(N141="snížená",J141,0)</f>
        <v>0</v>
      </c>
      <c r="BG141" s="241">
        <f>IF(N141="zákl. přenesená",J141,0)</f>
        <v>0</v>
      </c>
      <c r="BH141" s="241">
        <f>IF(N141="sníž. přenesená",J141,0)</f>
        <v>0</v>
      </c>
      <c r="BI141" s="241">
        <f>IF(N141="nulová",J141,0)</f>
        <v>0</v>
      </c>
      <c r="BJ141" s="17" t="s">
        <v>242</v>
      </c>
      <c r="BK141" s="241">
        <f>ROUND(I141*H141,2)</f>
        <v>0</v>
      </c>
      <c r="BL141" s="17" t="s">
        <v>242</v>
      </c>
      <c r="BM141" s="240" t="s">
        <v>1450</v>
      </c>
    </row>
    <row r="142" s="2" customFormat="1">
      <c r="A142" s="39"/>
      <c r="B142" s="40"/>
      <c r="C142" s="41"/>
      <c r="D142" s="242" t="s">
        <v>244</v>
      </c>
      <c r="E142" s="41"/>
      <c r="F142" s="243" t="s">
        <v>1451</v>
      </c>
      <c r="G142" s="41"/>
      <c r="H142" s="41"/>
      <c r="I142" s="149"/>
      <c r="J142" s="41"/>
      <c r="K142" s="41"/>
      <c r="L142" s="45"/>
      <c r="M142" s="244"/>
      <c r="N142" s="245"/>
      <c r="O142" s="86"/>
      <c r="P142" s="86"/>
      <c r="Q142" s="86"/>
      <c r="R142" s="86"/>
      <c r="S142" s="86"/>
      <c r="T142" s="87"/>
      <c r="U142" s="39"/>
      <c r="V142" s="39"/>
      <c r="W142" s="39"/>
      <c r="X142" s="39"/>
      <c r="Y142" s="39"/>
      <c r="Z142" s="39"/>
      <c r="AA142" s="39"/>
      <c r="AB142" s="39"/>
      <c r="AC142" s="39"/>
      <c r="AD142" s="39"/>
      <c r="AE142" s="39"/>
      <c r="AT142" s="17" t="s">
        <v>244</v>
      </c>
      <c r="AU142" s="17" t="s">
        <v>87</v>
      </c>
    </row>
    <row r="143" s="2" customFormat="1">
      <c r="A143" s="39"/>
      <c r="B143" s="40"/>
      <c r="C143" s="41"/>
      <c r="D143" s="242" t="s">
        <v>246</v>
      </c>
      <c r="E143" s="41"/>
      <c r="F143" s="246" t="s">
        <v>1452</v>
      </c>
      <c r="G143" s="41"/>
      <c r="H143" s="41"/>
      <c r="I143" s="149"/>
      <c r="J143" s="41"/>
      <c r="K143" s="41"/>
      <c r="L143" s="45"/>
      <c r="M143" s="244"/>
      <c r="N143" s="245"/>
      <c r="O143" s="86"/>
      <c r="P143" s="86"/>
      <c r="Q143" s="86"/>
      <c r="R143" s="86"/>
      <c r="S143" s="86"/>
      <c r="T143" s="87"/>
      <c r="U143" s="39"/>
      <c r="V143" s="39"/>
      <c r="W143" s="39"/>
      <c r="X143" s="39"/>
      <c r="Y143" s="39"/>
      <c r="Z143" s="39"/>
      <c r="AA143" s="39"/>
      <c r="AB143" s="39"/>
      <c r="AC143" s="39"/>
      <c r="AD143" s="39"/>
      <c r="AE143" s="39"/>
      <c r="AT143" s="17" t="s">
        <v>246</v>
      </c>
      <c r="AU143" s="17" t="s">
        <v>87</v>
      </c>
    </row>
    <row r="144" s="13" customFormat="1">
      <c r="A144" s="13"/>
      <c r="B144" s="247"/>
      <c r="C144" s="248"/>
      <c r="D144" s="242" t="s">
        <v>248</v>
      </c>
      <c r="E144" s="249" t="s">
        <v>39</v>
      </c>
      <c r="F144" s="250" t="s">
        <v>258</v>
      </c>
      <c r="G144" s="248"/>
      <c r="H144" s="251">
        <v>3</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248</v>
      </c>
      <c r="AU144" s="257" t="s">
        <v>87</v>
      </c>
      <c r="AV144" s="13" t="s">
        <v>89</v>
      </c>
      <c r="AW144" s="13" t="s">
        <v>41</v>
      </c>
      <c r="AX144" s="13" t="s">
        <v>80</v>
      </c>
      <c r="AY144" s="257" t="s">
        <v>235</v>
      </c>
    </row>
    <row r="145" s="14" customFormat="1">
      <c r="A145" s="14"/>
      <c r="B145" s="258"/>
      <c r="C145" s="259"/>
      <c r="D145" s="242" t="s">
        <v>248</v>
      </c>
      <c r="E145" s="260" t="s">
        <v>39</v>
      </c>
      <c r="F145" s="261" t="s">
        <v>250</v>
      </c>
      <c r="G145" s="259"/>
      <c r="H145" s="262">
        <v>3</v>
      </c>
      <c r="I145" s="263"/>
      <c r="J145" s="259"/>
      <c r="K145" s="259"/>
      <c r="L145" s="264"/>
      <c r="M145" s="265"/>
      <c r="N145" s="266"/>
      <c r="O145" s="266"/>
      <c r="P145" s="266"/>
      <c r="Q145" s="266"/>
      <c r="R145" s="266"/>
      <c r="S145" s="266"/>
      <c r="T145" s="267"/>
      <c r="U145" s="14"/>
      <c r="V145" s="14"/>
      <c r="W145" s="14"/>
      <c r="X145" s="14"/>
      <c r="Y145" s="14"/>
      <c r="Z145" s="14"/>
      <c r="AA145" s="14"/>
      <c r="AB145" s="14"/>
      <c r="AC145" s="14"/>
      <c r="AD145" s="14"/>
      <c r="AE145" s="14"/>
      <c r="AT145" s="268" t="s">
        <v>248</v>
      </c>
      <c r="AU145" s="268" t="s">
        <v>87</v>
      </c>
      <c r="AV145" s="14" t="s">
        <v>242</v>
      </c>
      <c r="AW145" s="14" t="s">
        <v>41</v>
      </c>
      <c r="AX145" s="14" t="s">
        <v>87</v>
      </c>
      <c r="AY145" s="268" t="s">
        <v>235</v>
      </c>
    </row>
    <row r="146" s="2" customFormat="1" ht="21.75" customHeight="1">
      <c r="A146" s="39"/>
      <c r="B146" s="40"/>
      <c r="C146" s="229" t="s">
        <v>313</v>
      </c>
      <c r="D146" s="229" t="s">
        <v>238</v>
      </c>
      <c r="E146" s="230" t="s">
        <v>506</v>
      </c>
      <c r="F146" s="231" t="s">
        <v>507</v>
      </c>
      <c r="G146" s="232" t="s">
        <v>197</v>
      </c>
      <c r="H146" s="233">
        <v>2236</v>
      </c>
      <c r="I146" s="234"/>
      <c r="J146" s="235">
        <f>ROUND(I146*H146,2)</f>
        <v>0</v>
      </c>
      <c r="K146" s="231" t="s">
        <v>241</v>
      </c>
      <c r="L146" s="45"/>
      <c r="M146" s="236" t="s">
        <v>39</v>
      </c>
      <c r="N146" s="237" t="s">
        <v>53</v>
      </c>
      <c r="O146" s="86"/>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242</v>
      </c>
      <c r="AT146" s="240" t="s">
        <v>238</v>
      </c>
      <c r="AU146" s="240" t="s">
        <v>87</v>
      </c>
      <c r="AY146" s="17" t="s">
        <v>235</v>
      </c>
      <c r="BE146" s="241">
        <f>IF(N146="základní",J146,0)</f>
        <v>0</v>
      </c>
      <c r="BF146" s="241">
        <f>IF(N146="snížená",J146,0)</f>
        <v>0</v>
      </c>
      <c r="BG146" s="241">
        <f>IF(N146="zákl. přenesená",J146,0)</f>
        <v>0</v>
      </c>
      <c r="BH146" s="241">
        <f>IF(N146="sníž. přenesená",J146,0)</f>
        <v>0</v>
      </c>
      <c r="BI146" s="241">
        <f>IF(N146="nulová",J146,0)</f>
        <v>0</v>
      </c>
      <c r="BJ146" s="17" t="s">
        <v>242</v>
      </c>
      <c r="BK146" s="241">
        <f>ROUND(I146*H146,2)</f>
        <v>0</v>
      </c>
      <c r="BL146" s="17" t="s">
        <v>242</v>
      </c>
      <c r="BM146" s="240" t="s">
        <v>1453</v>
      </c>
    </row>
    <row r="147" s="2" customFormat="1">
      <c r="A147" s="39"/>
      <c r="B147" s="40"/>
      <c r="C147" s="41"/>
      <c r="D147" s="242" t="s">
        <v>244</v>
      </c>
      <c r="E147" s="41"/>
      <c r="F147" s="243" t="s">
        <v>509</v>
      </c>
      <c r="G147" s="41"/>
      <c r="H147" s="41"/>
      <c r="I147" s="149"/>
      <c r="J147" s="41"/>
      <c r="K147" s="41"/>
      <c r="L147" s="45"/>
      <c r="M147" s="244"/>
      <c r="N147" s="245"/>
      <c r="O147" s="86"/>
      <c r="P147" s="86"/>
      <c r="Q147" s="86"/>
      <c r="R147" s="86"/>
      <c r="S147" s="86"/>
      <c r="T147" s="87"/>
      <c r="U147" s="39"/>
      <c r="V147" s="39"/>
      <c r="W147" s="39"/>
      <c r="X147" s="39"/>
      <c r="Y147" s="39"/>
      <c r="Z147" s="39"/>
      <c r="AA147" s="39"/>
      <c r="AB147" s="39"/>
      <c r="AC147" s="39"/>
      <c r="AD147" s="39"/>
      <c r="AE147" s="39"/>
      <c r="AT147" s="17" t="s">
        <v>244</v>
      </c>
      <c r="AU147" s="17" t="s">
        <v>87</v>
      </c>
    </row>
    <row r="148" s="2" customFormat="1">
      <c r="A148" s="39"/>
      <c r="B148" s="40"/>
      <c r="C148" s="41"/>
      <c r="D148" s="242" t="s">
        <v>246</v>
      </c>
      <c r="E148" s="41"/>
      <c r="F148" s="246" t="s">
        <v>620</v>
      </c>
      <c r="G148" s="41"/>
      <c r="H148" s="41"/>
      <c r="I148" s="149"/>
      <c r="J148" s="41"/>
      <c r="K148" s="41"/>
      <c r="L148" s="45"/>
      <c r="M148" s="244"/>
      <c r="N148" s="245"/>
      <c r="O148" s="86"/>
      <c r="P148" s="86"/>
      <c r="Q148" s="86"/>
      <c r="R148" s="86"/>
      <c r="S148" s="86"/>
      <c r="T148" s="87"/>
      <c r="U148" s="39"/>
      <c r="V148" s="39"/>
      <c r="W148" s="39"/>
      <c r="X148" s="39"/>
      <c r="Y148" s="39"/>
      <c r="Z148" s="39"/>
      <c r="AA148" s="39"/>
      <c r="AB148" s="39"/>
      <c r="AC148" s="39"/>
      <c r="AD148" s="39"/>
      <c r="AE148" s="39"/>
      <c r="AT148" s="17" t="s">
        <v>246</v>
      </c>
      <c r="AU148" s="17" t="s">
        <v>87</v>
      </c>
    </row>
    <row r="149" s="13" customFormat="1">
      <c r="A149" s="13"/>
      <c r="B149" s="247"/>
      <c r="C149" s="248"/>
      <c r="D149" s="242" t="s">
        <v>248</v>
      </c>
      <c r="E149" s="249" t="s">
        <v>39</v>
      </c>
      <c r="F149" s="250" t="s">
        <v>1454</v>
      </c>
      <c r="G149" s="248"/>
      <c r="H149" s="251">
        <v>2236</v>
      </c>
      <c r="I149" s="252"/>
      <c r="J149" s="248"/>
      <c r="K149" s="248"/>
      <c r="L149" s="253"/>
      <c r="M149" s="254"/>
      <c r="N149" s="255"/>
      <c r="O149" s="255"/>
      <c r="P149" s="255"/>
      <c r="Q149" s="255"/>
      <c r="R149" s="255"/>
      <c r="S149" s="255"/>
      <c r="T149" s="256"/>
      <c r="U149" s="13"/>
      <c r="V149" s="13"/>
      <c r="W149" s="13"/>
      <c r="X149" s="13"/>
      <c r="Y149" s="13"/>
      <c r="Z149" s="13"/>
      <c r="AA149" s="13"/>
      <c r="AB149" s="13"/>
      <c r="AC149" s="13"/>
      <c r="AD149" s="13"/>
      <c r="AE149" s="13"/>
      <c r="AT149" s="257" t="s">
        <v>248</v>
      </c>
      <c r="AU149" s="257" t="s">
        <v>87</v>
      </c>
      <c r="AV149" s="13" t="s">
        <v>89</v>
      </c>
      <c r="AW149" s="13" t="s">
        <v>41</v>
      </c>
      <c r="AX149" s="13" t="s">
        <v>80</v>
      </c>
      <c r="AY149" s="257" t="s">
        <v>235</v>
      </c>
    </row>
    <row r="150" s="14" customFormat="1">
      <c r="A150" s="14"/>
      <c r="B150" s="258"/>
      <c r="C150" s="259"/>
      <c r="D150" s="242" t="s">
        <v>248</v>
      </c>
      <c r="E150" s="260" t="s">
        <v>39</v>
      </c>
      <c r="F150" s="261" t="s">
        <v>250</v>
      </c>
      <c r="G150" s="259"/>
      <c r="H150" s="262">
        <v>2236</v>
      </c>
      <c r="I150" s="263"/>
      <c r="J150" s="259"/>
      <c r="K150" s="259"/>
      <c r="L150" s="264"/>
      <c r="M150" s="265"/>
      <c r="N150" s="266"/>
      <c r="O150" s="266"/>
      <c r="P150" s="266"/>
      <c r="Q150" s="266"/>
      <c r="R150" s="266"/>
      <c r="S150" s="266"/>
      <c r="T150" s="267"/>
      <c r="U150" s="14"/>
      <c r="V150" s="14"/>
      <c r="W150" s="14"/>
      <c r="X150" s="14"/>
      <c r="Y150" s="14"/>
      <c r="Z150" s="14"/>
      <c r="AA150" s="14"/>
      <c r="AB150" s="14"/>
      <c r="AC150" s="14"/>
      <c r="AD150" s="14"/>
      <c r="AE150" s="14"/>
      <c r="AT150" s="268" t="s">
        <v>248</v>
      </c>
      <c r="AU150" s="268" t="s">
        <v>87</v>
      </c>
      <c r="AV150" s="14" t="s">
        <v>242</v>
      </c>
      <c r="AW150" s="14" t="s">
        <v>41</v>
      </c>
      <c r="AX150" s="14" t="s">
        <v>87</v>
      </c>
      <c r="AY150" s="268" t="s">
        <v>235</v>
      </c>
    </row>
    <row r="151" s="2" customFormat="1" ht="21.75" customHeight="1">
      <c r="A151" s="39"/>
      <c r="B151" s="40"/>
      <c r="C151" s="229" t="s">
        <v>318</v>
      </c>
      <c r="D151" s="229" t="s">
        <v>238</v>
      </c>
      <c r="E151" s="230" t="s">
        <v>1455</v>
      </c>
      <c r="F151" s="231" t="s">
        <v>1456</v>
      </c>
      <c r="G151" s="232" t="s">
        <v>367</v>
      </c>
      <c r="H151" s="233">
        <v>16</v>
      </c>
      <c r="I151" s="234"/>
      <c r="J151" s="235">
        <f>ROUND(I151*H151,2)</f>
        <v>0</v>
      </c>
      <c r="K151" s="231" t="s">
        <v>241</v>
      </c>
      <c r="L151" s="45"/>
      <c r="M151" s="236" t="s">
        <v>39</v>
      </c>
      <c r="N151" s="237" t="s">
        <v>53</v>
      </c>
      <c r="O151" s="86"/>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242</v>
      </c>
      <c r="AT151" s="240" t="s">
        <v>238</v>
      </c>
      <c r="AU151" s="240" t="s">
        <v>87</v>
      </c>
      <c r="AY151" s="17" t="s">
        <v>235</v>
      </c>
      <c r="BE151" s="241">
        <f>IF(N151="základní",J151,0)</f>
        <v>0</v>
      </c>
      <c r="BF151" s="241">
        <f>IF(N151="snížená",J151,0)</f>
        <v>0</v>
      </c>
      <c r="BG151" s="241">
        <f>IF(N151="zákl. přenesená",J151,0)</f>
        <v>0</v>
      </c>
      <c r="BH151" s="241">
        <f>IF(N151="sníž. přenesená",J151,0)</f>
        <v>0</v>
      </c>
      <c r="BI151" s="241">
        <f>IF(N151="nulová",J151,0)</f>
        <v>0</v>
      </c>
      <c r="BJ151" s="17" t="s">
        <v>242</v>
      </c>
      <c r="BK151" s="241">
        <f>ROUND(I151*H151,2)</f>
        <v>0</v>
      </c>
      <c r="BL151" s="17" t="s">
        <v>242</v>
      </c>
      <c r="BM151" s="240" t="s">
        <v>1457</v>
      </c>
    </row>
    <row r="152" s="2" customFormat="1">
      <c r="A152" s="39"/>
      <c r="B152" s="40"/>
      <c r="C152" s="41"/>
      <c r="D152" s="242" t="s">
        <v>244</v>
      </c>
      <c r="E152" s="41"/>
      <c r="F152" s="243" t="s">
        <v>1458</v>
      </c>
      <c r="G152" s="41"/>
      <c r="H152" s="41"/>
      <c r="I152" s="149"/>
      <c r="J152" s="41"/>
      <c r="K152" s="41"/>
      <c r="L152" s="45"/>
      <c r="M152" s="244"/>
      <c r="N152" s="245"/>
      <c r="O152" s="86"/>
      <c r="P152" s="86"/>
      <c r="Q152" s="86"/>
      <c r="R152" s="86"/>
      <c r="S152" s="86"/>
      <c r="T152" s="87"/>
      <c r="U152" s="39"/>
      <c r="V152" s="39"/>
      <c r="W152" s="39"/>
      <c r="X152" s="39"/>
      <c r="Y152" s="39"/>
      <c r="Z152" s="39"/>
      <c r="AA152" s="39"/>
      <c r="AB152" s="39"/>
      <c r="AC152" s="39"/>
      <c r="AD152" s="39"/>
      <c r="AE152" s="39"/>
      <c r="AT152" s="17" t="s">
        <v>244</v>
      </c>
      <c r="AU152" s="17" t="s">
        <v>87</v>
      </c>
    </row>
    <row r="153" s="2" customFormat="1">
      <c r="A153" s="39"/>
      <c r="B153" s="40"/>
      <c r="C153" s="41"/>
      <c r="D153" s="242" t="s">
        <v>246</v>
      </c>
      <c r="E153" s="41"/>
      <c r="F153" s="246" t="s">
        <v>370</v>
      </c>
      <c r="G153" s="41"/>
      <c r="H153" s="41"/>
      <c r="I153" s="149"/>
      <c r="J153" s="41"/>
      <c r="K153" s="41"/>
      <c r="L153" s="45"/>
      <c r="M153" s="244"/>
      <c r="N153" s="245"/>
      <c r="O153" s="86"/>
      <c r="P153" s="86"/>
      <c r="Q153" s="86"/>
      <c r="R153" s="86"/>
      <c r="S153" s="86"/>
      <c r="T153" s="87"/>
      <c r="U153" s="39"/>
      <c r="V153" s="39"/>
      <c r="W153" s="39"/>
      <c r="X153" s="39"/>
      <c r="Y153" s="39"/>
      <c r="Z153" s="39"/>
      <c r="AA153" s="39"/>
      <c r="AB153" s="39"/>
      <c r="AC153" s="39"/>
      <c r="AD153" s="39"/>
      <c r="AE153" s="39"/>
      <c r="AT153" s="17" t="s">
        <v>246</v>
      </c>
      <c r="AU153" s="17" t="s">
        <v>87</v>
      </c>
    </row>
    <row r="154" s="13" customFormat="1">
      <c r="A154" s="13"/>
      <c r="B154" s="247"/>
      <c r="C154" s="248"/>
      <c r="D154" s="242" t="s">
        <v>248</v>
      </c>
      <c r="E154" s="249" t="s">
        <v>39</v>
      </c>
      <c r="F154" s="250" t="s">
        <v>1459</v>
      </c>
      <c r="G154" s="248"/>
      <c r="H154" s="251">
        <v>16</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248</v>
      </c>
      <c r="AU154" s="257" t="s">
        <v>87</v>
      </c>
      <c r="AV154" s="13" t="s">
        <v>89</v>
      </c>
      <c r="AW154" s="13" t="s">
        <v>41</v>
      </c>
      <c r="AX154" s="13" t="s">
        <v>80</v>
      </c>
      <c r="AY154" s="257" t="s">
        <v>235</v>
      </c>
    </row>
    <row r="155" s="14" customFormat="1">
      <c r="A155" s="14"/>
      <c r="B155" s="258"/>
      <c r="C155" s="259"/>
      <c r="D155" s="242" t="s">
        <v>248</v>
      </c>
      <c r="E155" s="260" t="s">
        <v>1381</v>
      </c>
      <c r="F155" s="261" t="s">
        <v>250</v>
      </c>
      <c r="G155" s="259"/>
      <c r="H155" s="262">
        <v>16</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248</v>
      </c>
      <c r="AU155" s="268" t="s">
        <v>87</v>
      </c>
      <c r="AV155" s="14" t="s">
        <v>242</v>
      </c>
      <c r="AW155" s="14" t="s">
        <v>41</v>
      </c>
      <c r="AX155" s="14" t="s">
        <v>87</v>
      </c>
      <c r="AY155" s="268" t="s">
        <v>235</v>
      </c>
    </row>
    <row r="156" s="2" customFormat="1" ht="21.75" customHeight="1">
      <c r="A156" s="39"/>
      <c r="B156" s="40"/>
      <c r="C156" s="229" t="s">
        <v>323</v>
      </c>
      <c r="D156" s="229" t="s">
        <v>238</v>
      </c>
      <c r="E156" s="230" t="s">
        <v>372</v>
      </c>
      <c r="F156" s="231" t="s">
        <v>373</v>
      </c>
      <c r="G156" s="232" t="s">
        <v>367</v>
      </c>
      <c r="H156" s="233">
        <v>14</v>
      </c>
      <c r="I156" s="234"/>
      <c r="J156" s="235">
        <f>ROUND(I156*H156,2)</f>
        <v>0</v>
      </c>
      <c r="K156" s="231" t="s">
        <v>241</v>
      </c>
      <c r="L156" s="45"/>
      <c r="M156" s="236" t="s">
        <v>39</v>
      </c>
      <c r="N156" s="237" t="s">
        <v>53</v>
      </c>
      <c r="O156" s="86"/>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242</v>
      </c>
      <c r="AT156" s="240" t="s">
        <v>238</v>
      </c>
      <c r="AU156" s="240" t="s">
        <v>87</v>
      </c>
      <c r="AY156" s="17" t="s">
        <v>235</v>
      </c>
      <c r="BE156" s="241">
        <f>IF(N156="základní",J156,0)</f>
        <v>0</v>
      </c>
      <c r="BF156" s="241">
        <f>IF(N156="snížená",J156,0)</f>
        <v>0</v>
      </c>
      <c r="BG156" s="241">
        <f>IF(N156="zákl. přenesená",J156,0)</f>
        <v>0</v>
      </c>
      <c r="BH156" s="241">
        <f>IF(N156="sníž. přenesená",J156,0)</f>
        <v>0</v>
      </c>
      <c r="BI156" s="241">
        <f>IF(N156="nulová",J156,0)</f>
        <v>0</v>
      </c>
      <c r="BJ156" s="17" t="s">
        <v>242</v>
      </c>
      <c r="BK156" s="241">
        <f>ROUND(I156*H156,2)</f>
        <v>0</v>
      </c>
      <c r="BL156" s="17" t="s">
        <v>242</v>
      </c>
      <c r="BM156" s="240" t="s">
        <v>1460</v>
      </c>
    </row>
    <row r="157" s="2" customFormat="1">
      <c r="A157" s="39"/>
      <c r="B157" s="40"/>
      <c r="C157" s="41"/>
      <c r="D157" s="242" t="s">
        <v>244</v>
      </c>
      <c r="E157" s="41"/>
      <c r="F157" s="243" t="s">
        <v>375</v>
      </c>
      <c r="G157" s="41"/>
      <c r="H157" s="41"/>
      <c r="I157" s="149"/>
      <c r="J157" s="41"/>
      <c r="K157" s="41"/>
      <c r="L157" s="45"/>
      <c r="M157" s="244"/>
      <c r="N157" s="245"/>
      <c r="O157" s="86"/>
      <c r="P157" s="86"/>
      <c r="Q157" s="86"/>
      <c r="R157" s="86"/>
      <c r="S157" s="86"/>
      <c r="T157" s="87"/>
      <c r="U157" s="39"/>
      <c r="V157" s="39"/>
      <c r="W157" s="39"/>
      <c r="X157" s="39"/>
      <c r="Y157" s="39"/>
      <c r="Z157" s="39"/>
      <c r="AA157" s="39"/>
      <c r="AB157" s="39"/>
      <c r="AC157" s="39"/>
      <c r="AD157" s="39"/>
      <c r="AE157" s="39"/>
      <c r="AT157" s="17" t="s">
        <v>244</v>
      </c>
      <c r="AU157" s="17" t="s">
        <v>87</v>
      </c>
    </row>
    <row r="158" s="2" customFormat="1">
      <c r="A158" s="39"/>
      <c r="B158" s="40"/>
      <c r="C158" s="41"/>
      <c r="D158" s="242" t="s">
        <v>246</v>
      </c>
      <c r="E158" s="41"/>
      <c r="F158" s="246" t="s">
        <v>376</v>
      </c>
      <c r="G158" s="41"/>
      <c r="H158" s="41"/>
      <c r="I158" s="149"/>
      <c r="J158" s="41"/>
      <c r="K158" s="41"/>
      <c r="L158" s="45"/>
      <c r="M158" s="244"/>
      <c r="N158" s="245"/>
      <c r="O158" s="86"/>
      <c r="P158" s="86"/>
      <c r="Q158" s="86"/>
      <c r="R158" s="86"/>
      <c r="S158" s="86"/>
      <c r="T158" s="87"/>
      <c r="U158" s="39"/>
      <c r="V158" s="39"/>
      <c r="W158" s="39"/>
      <c r="X158" s="39"/>
      <c r="Y158" s="39"/>
      <c r="Z158" s="39"/>
      <c r="AA158" s="39"/>
      <c r="AB158" s="39"/>
      <c r="AC158" s="39"/>
      <c r="AD158" s="39"/>
      <c r="AE158" s="39"/>
      <c r="AT158" s="17" t="s">
        <v>246</v>
      </c>
      <c r="AU158" s="17" t="s">
        <v>87</v>
      </c>
    </row>
    <row r="159" s="13" customFormat="1">
      <c r="A159" s="13"/>
      <c r="B159" s="247"/>
      <c r="C159" s="248"/>
      <c r="D159" s="242" t="s">
        <v>248</v>
      </c>
      <c r="E159" s="249" t="s">
        <v>39</v>
      </c>
      <c r="F159" s="250" t="s">
        <v>1461</v>
      </c>
      <c r="G159" s="248"/>
      <c r="H159" s="251">
        <v>14</v>
      </c>
      <c r="I159" s="252"/>
      <c r="J159" s="248"/>
      <c r="K159" s="248"/>
      <c r="L159" s="253"/>
      <c r="M159" s="254"/>
      <c r="N159" s="255"/>
      <c r="O159" s="255"/>
      <c r="P159" s="255"/>
      <c r="Q159" s="255"/>
      <c r="R159" s="255"/>
      <c r="S159" s="255"/>
      <c r="T159" s="256"/>
      <c r="U159" s="13"/>
      <c r="V159" s="13"/>
      <c r="W159" s="13"/>
      <c r="X159" s="13"/>
      <c r="Y159" s="13"/>
      <c r="Z159" s="13"/>
      <c r="AA159" s="13"/>
      <c r="AB159" s="13"/>
      <c r="AC159" s="13"/>
      <c r="AD159" s="13"/>
      <c r="AE159" s="13"/>
      <c r="AT159" s="257" t="s">
        <v>248</v>
      </c>
      <c r="AU159" s="257" t="s">
        <v>87</v>
      </c>
      <c r="AV159" s="13" t="s">
        <v>89</v>
      </c>
      <c r="AW159" s="13" t="s">
        <v>41</v>
      </c>
      <c r="AX159" s="13" t="s">
        <v>80</v>
      </c>
      <c r="AY159" s="257" t="s">
        <v>235</v>
      </c>
    </row>
    <row r="160" s="14" customFormat="1">
      <c r="A160" s="14"/>
      <c r="B160" s="258"/>
      <c r="C160" s="259"/>
      <c r="D160" s="242" t="s">
        <v>248</v>
      </c>
      <c r="E160" s="260" t="s">
        <v>39</v>
      </c>
      <c r="F160" s="261" t="s">
        <v>250</v>
      </c>
      <c r="G160" s="259"/>
      <c r="H160" s="262">
        <v>14</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248</v>
      </c>
      <c r="AU160" s="268" t="s">
        <v>87</v>
      </c>
      <c r="AV160" s="14" t="s">
        <v>242</v>
      </c>
      <c r="AW160" s="14" t="s">
        <v>41</v>
      </c>
      <c r="AX160" s="14" t="s">
        <v>87</v>
      </c>
      <c r="AY160" s="268" t="s">
        <v>235</v>
      </c>
    </row>
    <row r="161" s="2" customFormat="1" ht="33" customHeight="1">
      <c r="A161" s="39"/>
      <c r="B161" s="40"/>
      <c r="C161" s="229" t="s">
        <v>8</v>
      </c>
      <c r="D161" s="229" t="s">
        <v>238</v>
      </c>
      <c r="E161" s="230" t="s">
        <v>1462</v>
      </c>
      <c r="F161" s="231" t="s">
        <v>1463</v>
      </c>
      <c r="G161" s="232" t="s">
        <v>197</v>
      </c>
      <c r="H161" s="233">
        <v>2356</v>
      </c>
      <c r="I161" s="234"/>
      <c r="J161" s="235">
        <f>ROUND(I161*H161,2)</f>
        <v>0</v>
      </c>
      <c r="K161" s="231" t="s">
        <v>241</v>
      </c>
      <c r="L161" s="45"/>
      <c r="M161" s="236" t="s">
        <v>39</v>
      </c>
      <c r="N161" s="237" t="s">
        <v>53</v>
      </c>
      <c r="O161" s="86"/>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242</v>
      </c>
      <c r="AT161" s="240" t="s">
        <v>238</v>
      </c>
      <c r="AU161" s="240" t="s">
        <v>87</v>
      </c>
      <c r="AY161" s="17" t="s">
        <v>235</v>
      </c>
      <c r="BE161" s="241">
        <f>IF(N161="základní",J161,0)</f>
        <v>0</v>
      </c>
      <c r="BF161" s="241">
        <f>IF(N161="snížená",J161,0)</f>
        <v>0</v>
      </c>
      <c r="BG161" s="241">
        <f>IF(N161="zákl. přenesená",J161,0)</f>
        <v>0</v>
      </c>
      <c r="BH161" s="241">
        <f>IF(N161="sníž. přenesená",J161,0)</f>
        <v>0</v>
      </c>
      <c r="BI161" s="241">
        <f>IF(N161="nulová",J161,0)</f>
        <v>0</v>
      </c>
      <c r="BJ161" s="17" t="s">
        <v>242</v>
      </c>
      <c r="BK161" s="241">
        <f>ROUND(I161*H161,2)</f>
        <v>0</v>
      </c>
      <c r="BL161" s="17" t="s">
        <v>242</v>
      </c>
      <c r="BM161" s="240" t="s">
        <v>1464</v>
      </c>
    </row>
    <row r="162" s="2" customFormat="1">
      <c r="A162" s="39"/>
      <c r="B162" s="40"/>
      <c r="C162" s="41"/>
      <c r="D162" s="242" t="s">
        <v>244</v>
      </c>
      <c r="E162" s="41"/>
      <c r="F162" s="243" t="s">
        <v>1465</v>
      </c>
      <c r="G162" s="41"/>
      <c r="H162" s="41"/>
      <c r="I162" s="149"/>
      <c r="J162" s="41"/>
      <c r="K162" s="41"/>
      <c r="L162" s="45"/>
      <c r="M162" s="244"/>
      <c r="N162" s="245"/>
      <c r="O162" s="86"/>
      <c r="P162" s="86"/>
      <c r="Q162" s="86"/>
      <c r="R162" s="86"/>
      <c r="S162" s="86"/>
      <c r="T162" s="87"/>
      <c r="U162" s="39"/>
      <c r="V162" s="39"/>
      <c r="W162" s="39"/>
      <c r="X162" s="39"/>
      <c r="Y162" s="39"/>
      <c r="Z162" s="39"/>
      <c r="AA162" s="39"/>
      <c r="AB162" s="39"/>
      <c r="AC162" s="39"/>
      <c r="AD162" s="39"/>
      <c r="AE162" s="39"/>
      <c r="AT162" s="17" t="s">
        <v>244</v>
      </c>
      <c r="AU162" s="17" t="s">
        <v>87</v>
      </c>
    </row>
    <row r="163" s="2" customFormat="1">
      <c r="A163" s="39"/>
      <c r="B163" s="40"/>
      <c r="C163" s="41"/>
      <c r="D163" s="242" t="s">
        <v>246</v>
      </c>
      <c r="E163" s="41"/>
      <c r="F163" s="246" t="s">
        <v>382</v>
      </c>
      <c r="G163" s="41"/>
      <c r="H163" s="41"/>
      <c r="I163" s="149"/>
      <c r="J163" s="41"/>
      <c r="K163" s="41"/>
      <c r="L163" s="45"/>
      <c r="M163" s="244"/>
      <c r="N163" s="245"/>
      <c r="O163" s="86"/>
      <c r="P163" s="86"/>
      <c r="Q163" s="86"/>
      <c r="R163" s="86"/>
      <c r="S163" s="86"/>
      <c r="T163" s="87"/>
      <c r="U163" s="39"/>
      <c r="V163" s="39"/>
      <c r="W163" s="39"/>
      <c r="X163" s="39"/>
      <c r="Y163" s="39"/>
      <c r="Z163" s="39"/>
      <c r="AA163" s="39"/>
      <c r="AB163" s="39"/>
      <c r="AC163" s="39"/>
      <c r="AD163" s="39"/>
      <c r="AE163" s="39"/>
      <c r="AT163" s="17" t="s">
        <v>246</v>
      </c>
      <c r="AU163" s="17" t="s">
        <v>87</v>
      </c>
    </row>
    <row r="164" s="13" customFormat="1">
      <c r="A164" s="13"/>
      <c r="B164" s="247"/>
      <c r="C164" s="248"/>
      <c r="D164" s="242" t="s">
        <v>248</v>
      </c>
      <c r="E164" s="249" t="s">
        <v>39</v>
      </c>
      <c r="F164" s="250" t="s">
        <v>1466</v>
      </c>
      <c r="G164" s="248"/>
      <c r="H164" s="251">
        <v>120</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248</v>
      </c>
      <c r="AU164" s="257" t="s">
        <v>87</v>
      </c>
      <c r="AV164" s="13" t="s">
        <v>89</v>
      </c>
      <c r="AW164" s="13" t="s">
        <v>41</v>
      </c>
      <c r="AX164" s="13" t="s">
        <v>80</v>
      </c>
      <c r="AY164" s="257" t="s">
        <v>235</v>
      </c>
    </row>
    <row r="165" s="13" customFormat="1">
      <c r="A165" s="13"/>
      <c r="B165" s="247"/>
      <c r="C165" s="248"/>
      <c r="D165" s="242" t="s">
        <v>248</v>
      </c>
      <c r="E165" s="249" t="s">
        <v>39</v>
      </c>
      <c r="F165" s="250" t="s">
        <v>1454</v>
      </c>
      <c r="G165" s="248"/>
      <c r="H165" s="251">
        <v>2236</v>
      </c>
      <c r="I165" s="252"/>
      <c r="J165" s="248"/>
      <c r="K165" s="248"/>
      <c r="L165" s="253"/>
      <c r="M165" s="254"/>
      <c r="N165" s="255"/>
      <c r="O165" s="255"/>
      <c r="P165" s="255"/>
      <c r="Q165" s="255"/>
      <c r="R165" s="255"/>
      <c r="S165" s="255"/>
      <c r="T165" s="256"/>
      <c r="U165" s="13"/>
      <c r="V165" s="13"/>
      <c r="W165" s="13"/>
      <c r="X165" s="13"/>
      <c r="Y165" s="13"/>
      <c r="Z165" s="13"/>
      <c r="AA165" s="13"/>
      <c r="AB165" s="13"/>
      <c r="AC165" s="13"/>
      <c r="AD165" s="13"/>
      <c r="AE165" s="13"/>
      <c r="AT165" s="257" t="s">
        <v>248</v>
      </c>
      <c r="AU165" s="257" t="s">
        <v>87</v>
      </c>
      <c r="AV165" s="13" t="s">
        <v>89</v>
      </c>
      <c r="AW165" s="13" t="s">
        <v>41</v>
      </c>
      <c r="AX165" s="13" t="s">
        <v>80</v>
      </c>
      <c r="AY165" s="257" t="s">
        <v>235</v>
      </c>
    </row>
    <row r="166" s="14" customFormat="1">
      <c r="A166" s="14"/>
      <c r="B166" s="258"/>
      <c r="C166" s="259"/>
      <c r="D166" s="242" t="s">
        <v>248</v>
      </c>
      <c r="E166" s="260" t="s">
        <v>1389</v>
      </c>
      <c r="F166" s="261" t="s">
        <v>250</v>
      </c>
      <c r="G166" s="259"/>
      <c r="H166" s="262">
        <v>2356</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248</v>
      </c>
      <c r="AU166" s="268" t="s">
        <v>87</v>
      </c>
      <c r="AV166" s="14" t="s">
        <v>242</v>
      </c>
      <c r="AW166" s="14" t="s">
        <v>41</v>
      </c>
      <c r="AX166" s="14" t="s">
        <v>87</v>
      </c>
      <c r="AY166" s="268" t="s">
        <v>235</v>
      </c>
    </row>
    <row r="167" s="12" customFormat="1" ht="25.92" customHeight="1">
      <c r="A167" s="12"/>
      <c r="B167" s="213"/>
      <c r="C167" s="214"/>
      <c r="D167" s="215" t="s">
        <v>79</v>
      </c>
      <c r="E167" s="216" t="s">
        <v>384</v>
      </c>
      <c r="F167" s="216" t="s">
        <v>385</v>
      </c>
      <c r="G167" s="214"/>
      <c r="H167" s="214"/>
      <c r="I167" s="217"/>
      <c r="J167" s="218">
        <f>BK167</f>
        <v>0</v>
      </c>
      <c r="K167" s="214"/>
      <c r="L167" s="219"/>
      <c r="M167" s="220"/>
      <c r="N167" s="221"/>
      <c r="O167" s="221"/>
      <c r="P167" s="222">
        <f>SUM(P168:P233)</f>
        <v>0</v>
      </c>
      <c r="Q167" s="221"/>
      <c r="R167" s="222">
        <f>SUM(R168:R233)</f>
        <v>49.475999999999992</v>
      </c>
      <c r="S167" s="221"/>
      <c r="T167" s="223">
        <f>SUM(T168:T233)</f>
        <v>0</v>
      </c>
      <c r="U167" s="12"/>
      <c r="V167" s="12"/>
      <c r="W167" s="12"/>
      <c r="X167" s="12"/>
      <c r="Y167" s="12"/>
      <c r="Z167" s="12"/>
      <c r="AA167" s="12"/>
      <c r="AB167" s="12"/>
      <c r="AC167" s="12"/>
      <c r="AD167" s="12"/>
      <c r="AE167" s="12"/>
      <c r="AR167" s="224" t="s">
        <v>242</v>
      </c>
      <c r="AT167" s="225" t="s">
        <v>79</v>
      </c>
      <c r="AU167" s="225" t="s">
        <v>80</v>
      </c>
      <c r="AY167" s="224" t="s">
        <v>235</v>
      </c>
      <c r="BK167" s="226">
        <f>SUM(BK168:BK233)</f>
        <v>0</v>
      </c>
    </row>
    <row r="168" s="2" customFormat="1" ht="21.75" customHeight="1">
      <c r="A168" s="39"/>
      <c r="B168" s="40"/>
      <c r="C168" s="229" t="s">
        <v>336</v>
      </c>
      <c r="D168" s="229" t="s">
        <v>238</v>
      </c>
      <c r="E168" s="230" t="s">
        <v>1467</v>
      </c>
      <c r="F168" s="231" t="s">
        <v>1468</v>
      </c>
      <c r="G168" s="232" t="s">
        <v>191</v>
      </c>
      <c r="H168" s="233">
        <v>1</v>
      </c>
      <c r="I168" s="234"/>
      <c r="J168" s="235">
        <f>ROUND(I168*H168,2)</f>
        <v>0</v>
      </c>
      <c r="K168" s="231" t="s">
        <v>241</v>
      </c>
      <c r="L168" s="45"/>
      <c r="M168" s="236" t="s">
        <v>39</v>
      </c>
      <c r="N168" s="237" t="s">
        <v>53</v>
      </c>
      <c r="O168" s="86"/>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389</v>
      </c>
      <c r="AT168" s="240" t="s">
        <v>238</v>
      </c>
      <c r="AU168" s="240" t="s">
        <v>87</v>
      </c>
      <c r="AY168" s="17" t="s">
        <v>235</v>
      </c>
      <c r="BE168" s="241">
        <f>IF(N168="základní",J168,0)</f>
        <v>0</v>
      </c>
      <c r="BF168" s="241">
        <f>IF(N168="snížená",J168,0)</f>
        <v>0</v>
      </c>
      <c r="BG168" s="241">
        <f>IF(N168="zákl. přenesená",J168,0)</f>
        <v>0</v>
      </c>
      <c r="BH168" s="241">
        <f>IF(N168="sníž. přenesená",J168,0)</f>
        <v>0</v>
      </c>
      <c r="BI168" s="241">
        <f>IF(N168="nulová",J168,0)</f>
        <v>0</v>
      </c>
      <c r="BJ168" s="17" t="s">
        <v>242</v>
      </c>
      <c r="BK168" s="241">
        <f>ROUND(I168*H168,2)</f>
        <v>0</v>
      </c>
      <c r="BL168" s="17" t="s">
        <v>389</v>
      </c>
      <c r="BM168" s="240" t="s">
        <v>1469</v>
      </c>
    </row>
    <row r="169" s="2" customFormat="1">
      <c r="A169" s="39"/>
      <c r="B169" s="40"/>
      <c r="C169" s="41"/>
      <c r="D169" s="242" t="s">
        <v>244</v>
      </c>
      <c r="E169" s="41"/>
      <c r="F169" s="243" t="s">
        <v>1470</v>
      </c>
      <c r="G169" s="41"/>
      <c r="H169" s="41"/>
      <c r="I169" s="149"/>
      <c r="J169" s="41"/>
      <c r="K169" s="41"/>
      <c r="L169" s="45"/>
      <c r="M169" s="244"/>
      <c r="N169" s="245"/>
      <c r="O169" s="86"/>
      <c r="P169" s="86"/>
      <c r="Q169" s="86"/>
      <c r="R169" s="86"/>
      <c r="S169" s="86"/>
      <c r="T169" s="87"/>
      <c r="U169" s="39"/>
      <c r="V169" s="39"/>
      <c r="W169" s="39"/>
      <c r="X169" s="39"/>
      <c r="Y169" s="39"/>
      <c r="Z169" s="39"/>
      <c r="AA169" s="39"/>
      <c r="AB169" s="39"/>
      <c r="AC169" s="39"/>
      <c r="AD169" s="39"/>
      <c r="AE169" s="39"/>
      <c r="AT169" s="17" t="s">
        <v>244</v>
      </c>
      <c r="AU169" s="17" t="s">
        <v>87</v>
      </c>
    </row>
    <row r="170" s="2" customFormat="1">
      <c r="A170" s="39"/>
      <c r="B170" s="40"/>
      <c r="C170" s="41"/>
      <c r="D170" s="242" t="s">
        <v>246</v>
      </c>
      <c r="E170" s="41"/>
      <c r="F170" s="246" t="s">
        <v>412</v>
      </c>
      <c r="G170" s="41"/>
      <c r="H170" s="41"/>
      <c r="I170" s="149"/>
      <c r="J170" s="41"/>
      <c r="K170" s="41"/>
      <c r="L170" s="45"/>
      <c r="M170" s="244"/>
      <c r="N170" s="245"/>
      <c r="O170" s="86"/>
      <c r="P170" s="86"/>
      <c r="Q170" s="86"/>
      <c r="R170" s="86"/>
      <c r="S170" s="86"/>
      <c r="T170" s="87"/>
      <c r="U170" s="39"/>
      <c r="V170" s="39"/>
      <c r="W170" s="39"/>
      <c r="X170" s="39"/>
      <c r="Y170" s="39"/>
      <c r="Z170" s="39"/>
      <c r="AA170" s="39"/>
      <c r="AB170" s="39"/>
      <c r="AC170" s="39"/>
      <c r="AD170" s="39"/>
      <c r="AE170" s="39"/>
      <c r="AT170" s="17" t="s">
        <v>246</v>
      </c>
      <c r="AU170" s="17" t="s">
        <v>87</v>
      </c>
    </row>
    <row r="171" s="2" customFormat="1">
      <c r="A171" s="39"/>
      <c r="B171" s="40"/>
      <c r="C171" s="41"/>
      <c r="D171" s="242" t="s">
        <v>294</v>
      </c>
      <c r="E171" s="41"/>
      <c r="F171" s="246" t="s">
        <v>1471</v>
      </c>
      <c r="G171" s="41"/>
      <c r="H171" s="41"/>
      <c r="I171" s="149"/>
      <c r="J171" s="41"/>
      <c r="K171" s="41"/>
      <c r="L171" s="45"/>
      <c r="M171" s="244"/>
      <c r="N171" s="245"/>
      <c r="O171" s="86"/>
      <c r="P171" s="86"/>
      <c r="Q171" s="86"/>
      <c r="R171" s="86"/>
      <c r="S171" s="86"/>
      <c r="T171" s="87"/>
      <c r="U171" s="39"/>
      <c r="V171" s="39"/>
      <c r="W171" s="39"/>
      <c r="X171" s="39"/>
      <c r="Y171" s="39"/>
      <c r="Z171" s="39"/>
      <c r="AA171" s="39"/>
      <c r="AB171" s="39"/>
      <c r="AC171" s="39"/>
      <c r="AD171" s="39"/>
      <c r="AE171" s="39"/>
      <c r="AT171" s="17" t="s">
        <v>294</v>
      </c>
      <c r="AU171" s="17" t="s">
        <v>87</v>
      </c>
    </row>
    <row r="172" s="2" customFormat="1" ht="33" customHeight="1">
      <c r="A172" s="39"/>
      <c r="B172" s="40"/>
      <c r="C172" s="229" t="s">
        <v>344</v>
      </c>
      <c r="D172" s="229" t="s">
        <v>238</v>
      </c>
      <c r="E172" s="230" t="s">
        <v>387</v>
      </c>
      <c r="F172" s="231" t="s">
        <v>388</v>
      </c>
      <c r="G172" s="232" t="s">
        <v>182</v>
      </c>
      <c r="H172" s="233">
        <v>110.259</v>
      </c>
      <c r="I172" s="234"/>
      <c r="J172" s="235">
        <f>ROUND(I172*H172,2)</f>
        <v>0</v>
      </c>
      <c r="K172" s="231" t="s">
        <v>241</v>
      </c>
      <c r="L172" s="45"/>
      <c r="M172" s="236" t="s">
        <v>39</v>
      </c>
      <c r="N172" s="237" t="s">
        <v>53</v>
      </c>
      <c r="O172" s="86"/>
      <c r="P172" s="238">
        <f>O172*H172</f>
        <v>0</v>
      </c>
      <c r="Q172" s="238">
        <v>0</v>
      </c>
      <c r="R172" s="238">
        <f>Q172*H172</f>
        <v>0</v>
      </c>
      <c r="S172" s="238">
        <v>0</v>
      </c>
      <c r="T172" s="239">
        <f>S172*H172</f>
        <v>0</v>
      </c>
      <c r="U172" s="39"/>
      <c r="V172" s="39"/>
      <c r="W172" s="39"/>
      <c r="X172" s="39"/>
      <c r="Y172" s="39"/>
      <c r="Z172" s="39"/>
      <c r="AA172" s="39"/>
      <c r="AB172" s="39"/>
      <c r="AC172" s="39"/>
      <c r="AD172" s="39"/>
      <c r="AE172" s="39"/>
      <c r="AR172" s="240" t="s">
        <v>389</v>
      </c>
      <c r="AT172" s="240" t="s">
        <v>238</v>
      </c>
      <c r="AU172" s="240" t="s">
        <v>87</v>
      </c>
      <c r="AY172" s="17" t="s">
        <v>235</v>
      </c>
      <c r="BE172" s="241">
        <f>IF(N172="základní",J172,0)</f>
        <v>0</v>
      </c>
      <c r="BF172" s="241">
        <f>IF(N172="snížená",J172,0)</f>
        <v>0</v>
      </c>
      <c r="BG172" s="241">
        <f>IF(N172="zákl. přenesená",J172,0)</f>
        <v>0</v>
      </c>
      <c r="BH172" s="241">
        <f>IF(N172="sníž. přenesená",J172,0)</f>
        <v>0</v>
      </c>
      <c r="BI172" s="241">
        <f>IF(N172="nulová",J172,0)</f>
        <v>0</v>
      </c>
      <c r="BJ172" s="17" t="s">
        <v>242</v>
      </c>
      <c r="BK172" s="241">
        <f>ROUND(I172*H172,2)</f>
        <v>0</v>
      </c>
      <c r="BL172" s="17" t="s">
        <v>389</v>
      </c>
      <c r="BM172" s="240" t="s">
        <v>1472</v>
      </c>
    </row>
    <row r="173" s="2" customFormat="1">
      <c r="A173" s="39"/>
      <c r="B173" s="40"/>
      <c r="C173" s="41"/>
      <c r="D173" s="242" t="s">
        <v>244</v>
      </c>
      <c r="E173" s="41"/>
      <c r="F173" s="243" t="s">
        <v>391</v>
      </c>
      <c r="G173" s="41"/>
      <c r="H173" s="41"/>
      <c r="I173" s="149"/>
      <c r="J173" s="41"/>
      <c r="K173" s="41"/>
      <c r="L173" s="45"/>
      <c r="M173" s="244"/>
      <c r="N173" s="245"/>
      <c r="O173" s="86"/>
      <c r="P173" s="86"/>
      <c r="Q173" s="86"/>
      <c r="R173" s="86"/>
      <c r="S173" s="86"/>
      <c r="T173" s="87"/>
      <c r="U173" s="39"/>
      <c r="V173" s="39"/>
      <c r="W173" s="39"/>
      <c r="X173" s="39"/>
      <c r="Y173" s="39"/>
      <c r="Z173" s="39"/>
      <c r="AA173" s="39"/>
      <c r="AB173" s="39"/>
      <c r="AC173" s="39"/>
      <c r="AD173" s="39"/>
      <c r="AE173" s="39"/>
      <c r="AT173" s="17" t="s">
        <v>244</v>
      </c>
      <c r="AU173" s="17" t="s">
        <v>87</v>
      </c>
    </row>
    <row r="174" s="2" customFormat="1">
      <c r="A174" s="39"/>
      <c r="B174" s="40"/>
      <c r="C174" s="41"/>
      <c r="D174" s="242" t="s">
        <v>246</v>
      </c>
      <c r="E174" s="41"/>
      <c r="F174" s="246" t="s">
        <v>412</v>
      </c>
      <c r="G174" s="41"/>
      <c r="H174" s="41"/>
      <c r="I174" s="149"/>
      <c r="J174" s="41"/>
      <c r="K174" s="41"/>
      <c r="L174" s="45"/>
      <c r="M174" s="244"/>
      <c r="N174" s="245"/>
      <c r="O174" s="86"/>
      <c r="P174" s="86"/>
      <c r="Q174" s="86"/>
      <c r="R174" s="86"/>
      <c r="S174" s="86"/>
      <c r="T174" s="87"/>
      <c r="U174" s="39"/>
      <c r="V174" s="39"/>
      <c r="W174" s="39"/>
      <c r="X174" s="39"/>
      <c r="Y174" s="39"/>
      <c r="Z174" s="39"/>
      <c r="AA174" s="39"/>
      <c r="AB174" s="39"/>
      <c r="AC174" s="39"/>
      <c r="AD174" s="39"/>
      <c r="AE174" s="39"/>
      <c r="AT174" s="17" t="s">
        <v>246</v>
      </c>
      <c r="AU174" s="17" t="s">
        <v>87</v>
      </c>
    </row>
    <row r="175" s="15" customFormat="1">
      <c r="A175" s="15"/>
      <c r="B175" s="282"/>
      <c r="C175" s="283"/>
      <c r="D175" s="242" t="s">
        <v>248</v>
      </c>
      <c r="E175" s="284" t="s">
        <v>39</v>
      </c>
      <c r="F175" s="285" t="s">
        <v>1473</v>
      </c>
      <c r="G175" s="283"/>
      <c r="H175" s="284" t="s">
        <v>39</v>
      </c>
      <c r="I175" s="286"/>
      <c r="J175" s="283"/>
      <c r="K175" s="283"/>
      <c r="L175" s="287"/>
      <c r="M175" s="288"/>
      <c r="N175" s="289"/>
      <c r="O175" s="289"/>
      <c r="P175" s="289"/>
      <c r="Q175" s="289"/>
      <c r="R175" s="289"/>
      <c r="S175" s="289"/>
      <c r="T175" s="290"/>
      <c r="U175" s="15"/>
      <c r="V175" s="15"/>
      <c r="W175" s="15"/>
      <c r="X175" s="15"/>
      <c r="Y175" s="15"/>
      <c r="Z175" s="15"/>
      <c r="AA175" s="15"/>
      <c r="AB175" s="15"/>
      <c r="AC175" s="15"/>
      <c r="AD175" s="15"/>
      <c r="AE175" s="15"/>
      <c r="AT175" s="291" t="s">
        <v>248</v>
      </c>
      <c r="AU175" s="291" t="s">
        <v>87</v>
      </c>
      <c r="AV175" s="15" t="s">
        <v>87</v>
      </c>
      <c r="AW175" s="15" t="s">
        <v>41</v>
      </c>
      <c r="AX175" s="15" t="s">
        <v>80</v>
      </c>
      <c r="AY175" s="291" t="s">
        <v>235</v>
      </c>
    </row>
    <row r="176" s="13" customFormat="1">
      <c r="A176" s="13"/>
      <c r="B176" s="247"/>
      <c r="C176" s="248"/>
      <c r="D176" s="242" t="s">
        <v>248</v>
      </c>
      <c r="E176" s="249" t="s">
        <v>39</v>
      </c>
      <c r="F176" s="250" t="s">
        <v>1474</v>
      </c>
      <c r="G176" s="248"/>
      <c r="H176" s="251">
        <v>109.56399999999999</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248</v>
      </c>
      <c r="AU176" s="257" t="s">
        <v>87</v>
      </c>
      <c r="AV176" s="13" t="s">
        <v>89</v>
      </c>
      <c r="AW176" s="13" t="s">
        <v>41</v>
      </c>
      <c r="AX176" s="13" t="s">
        <v>80</v>
      </c>
      <c r="AY176" s="257" t="s">
        <v>235</v>
      </c>
    </row>
    <row r="177" s="15" customFormat="1">
      <c r="A177" s="15"/>
      <c r="B177" s="282"/>
      <c r="C177" s="283"/>
      <c r="D177" s="242" t="s">
        <v>248</v>
      </c>
      <c r="E177" s="284" t="s">
        <v>39</v>
      </c>
      <c r="F177" s="285" t="s">
        <v>1475</v>
      </c>
      <c r="G177" s="283"/>
      <c r="H177" s="284" t="s">
        <v>39</v>
      </c>
      <c r="I177" s="286"/>
      <c r="J177" s="283"/>
      <c r="K177" s="283"/>
      <c r="L177" s="287"/>
      <c r="M177" s="288"/>
      <c r="N177" s="289"/>
      <c r="O177" s="289"/>
      <c r="P177" s="289"/>
      <c r="Q177" s="289"/>
      <c r="R177" s="289"/>
      <c r="S177" s="289"/>
      <c r="T177" s="290"/>
      <c r="U177" s="15"/>
      <c r="V177" s="15"/>
      <c r="W177" s="15"/>
      <c r="X177" s="15"/>
      <c r="Y177" s="15"/>
      <c r="Z177" s="15"/>
      <c r="AA177" s="15"/>
      <c r="AB177" s="15"/>
      <c r="AC177" s="15"/>
      <c r="AD177" s="15"/>
      <c r="AE177" s="15"/>
      <c r="AT177" s="291" t="s">
        <v>248</v>
      </c>
      <c r="AU177" s="291" t="s">
        <v>87</v>
      </c>
      <c r="AV177" s="15" t="s">
        <v>87</v>
      </c>
      <c r="AW177" s="15" t="s">
        <v>41</v>
      </c>
      <c r="AX177" s="15" t="s">
        <v>80</v>
      </c>
      <c r="AY177" s="291" t="s">
        <v>235</v>
      </c>
    </row>
    <row r="178" s="13" customFormat="1">
      <c r="A178" s="13"/>
      <c r="B178" s="247"/>
      <c r="C178" s="248"/>
      <c r="D178" s="242" t="s">
        <v>248</v>
      </c>
      <c r="E178" s="249" t="s">
        <v>39</v>
      </c>
      <c r="F178" s="250" t="s">
        <v>1476</v>
      </c>
      <c r="G178" s="248"/>
      <c r="H178" s="251">
        <v>0.69499999999999995</v>
      </c>
      <c r="I178" s="252"/>
      <c r="J178" s="248"/>
      <c r="K178" s="248"/>
      <c r="L178" s="253"/>
      <c r="M178" s="254"/>
      <c r="N178" s="255"/>
      <c r="O178" s="255"/>
      <c r="P178" s="255"/>
      <c r="Q178" s="255"/>
      <c r="R178" s="255"/>
      <c r="S178" s="255"/>
      <c r="T178" s="256"/>
      <c r="U178" s="13"/>
      <c r="V178" s="13"/>
      <c r="W178" s="13"/>
      <c r="X178" s="13"/>
      <c r="Y178" s="13"/>
      <c r="Z178" s="13"/>
      <c r="AA178" s="13"/>
      <c r="AB178" s="13"/>
      <c r="AC178" s="13"/>
      <c r="AD178" s="13"/>
      <c r="AE178" s="13"/>
      <c r="AT178" s="257" t="s">
        <v>248</v>
      </c>
      <c r="AU178" s="257" t="s">
        <v>87</v>
      </c>
      <c r="AV178" s="13" t="s">
        <v>89</v>
      </c>
      <c r="AW178" s="13" t="s">
        <v>41</v>
      </c>
      <c r="AX178" s="13" t="s">
        <v>80</v>
      </c>
      <c r="AY178" s="257" t="s">
        <v>235</v>
      </c>
    </row>
    <row r="179" s="14" customFormat="1">
      <c r="A179" s="14"/>
      <c r="B179" s="258"/>
      <c r="C179" s="259"/>
      <c r="D179" s="242" t="s">
        <v>248</v>
      </c>
      <c r="E179" s="260" t="s">
        <v>39</v>
      </c>
      <c r="F179" s="261" t="s">
        <v>250</v>
      </c>
      <c r="G179" s="259"/>
      <c r="H179" s="262">
        <v>110.259</v>
      </c>
      <c r="I179" s="263"/>
      <c r="J179" s="259"/>
      <c r="K179" s="259"/>
      <c r="L179" s="264"/>
      <c r="M179" s="265"/>
      <c r="N179" s="266"/>
      <c r="O179" s="266"/>
      <c r="P179" s="266"/>
      <c r="Q179" s="266"/>
      <c r="R179" s="266"/>
      <c r="S179" s="266"/>
      <c r="T179" s="267"/>
      <c r="U179" s="14"/>
      <c r="V179" s="14"/>
      <c r="W179" s="14"/>
      <c r="X179" s="14"/>
      <c r="Y179" s="14"/>
      <c r="Z179" s="14"/>
      <c r="AA179" s="14"/>
      <c r="AB179" s="14"/>
      <c r="AC179" s="14"/>
      <c r="AD179" s="14"/>
      <c r="AE179" s="14"/>
      <c r="AT179" s="268" t="s">
        <v>248</v>
      </c>
      <c r="AU179" s="268" t="s">
        <v>87</v>
      </c>
      <c r="AV179" s="14" t="s">
        <v>242</v>
      </c>
      <c r="AW179" s="14" t="s">
        <v>41</v>
      </c>
      <c r="AX179" s="14" t="s">
        <v>87</v>
      </c>
      <c r="AY179" s="268" t="s">
        <v>235</v>
      </c>
    </row>
    <row r="180" s="2" customFormat="1" ht="33" customHeight="1">
      <c r="A180" s="39"/>
      <c r="B180" s="40"/>
      <c r="C180" s="229" t="s">
        <v>351</v>
      </c>
      <c r="D180" s="229" t="s">
        <v>238</v>
      </c>
      <c r="E180" s="230" t="s">
        <v>1095</v>
      </c>
      <c r="F180" s="231" t="s">
        <v>1096</v>
      </c>
      <c r="G180" s="232" t="s">
        <v>182</v>
      </c>
      <c r="H180" s="233">
        <v>4.5300000000000002</v>
      </c>
      <c r="I180" s="234"/>
      <c r="J180" s="235">
        <f>ROUND(I180*H180,2)</f>
        <v>0</v>
      </c>
      <c r="K180" s="231" t="s">
        <v>241</v>
      </c>
      <c r="L180" s="45"/>
      <c r="M180" s="236" t="s">
        <v>39</v>
      </c>
      <c r="N180" s="237" t="s">
        <v>53</v>
      </c>
      <c r="O180" s="86"/>
      <c r="P180" s="238">
        <f>O180*H180</f>
        <v>0</v>
      </c>
      <c r="Q180" s="238">
        <v>0</v>
      </c>
      <c r="R180" s="238">
        <f>Q180*H180</f>
        <v>0</v>
      </c>
      <c r="S180" s="238">
        <v>0</v>
      </c>
      <c r="T180" s="239">
        <f>S180*H180</f>
        <v>0</v>
      </c>
      <c r="U180" s="39"/>
      <c r="V180" s="39"/>
      <c r="W180" s="39"/>
      <c r="X180" s="39"/>
      <c r="Y180" s="39"/>
      <c r="Z180" s="39"/>
      <c r="AA180" s="39"/>
      <c r="AB180" s="39"/>
      <c r="AC180" s="39"/>
      <c r="AD180" s="39"/>
      <c r="AE180" s="39"/>
      <c r="AR180" s="240" t="s">
        <v>389</v>
      </c>
      <c r="AT180" s="240" t="s">
        <v>238</v>
      </c>
      <c r="AU180" s="240" t="s">
        <v>87</v>
      </c>
      <c r="AY180" s="17" t="s">
        <v>235</v>
      </c>
      <c r="BE180" s="241">
        <f>IF(N180="základní",J180,0)</f>
        <v>0</v>
      </c>
      <c r="BF180" s="241">
        <f>IF(N180="snížená",J180,0)</f>
        <v>0</v>
      </c>
      <c r="BG180" s="241">
        <f>IF(N180="zákl. přenesená",J180,0)</f>
        <v>0</v>
      </c>
      <c r="BH180" s="241">
        <f>IF(N180="sníž. přenesená",J180,0)</f>
        <v>0</v>
      </c>
      <c r="BI180" s="241">
        <f>IF(N180="nulová",J180,0)</f>
        <v>0</v>
      </c>
      <c r="BJ180" s="17" t="s">
        <v>242</v>
      </c>
      <c r="BK180" s="241">
        <f>ROUND(I180*H180,2)</f>
        <v>0</v>
      </c>
      <c r="BL180" s="17" t="s">
        <v>389</v>
      </c>
      <c r="BM180" s="240" t="s">
        <v>1477</v>
      </c>
    </row>
    <row r="181" s="2" customFormat="1">
      <c r="A181" s="39"/>
      <c r="B181" s="40"/>
      <c r="C181" s="41"/>
      <c r="D181" s="242" t="s">
        <v>244</v>
      </c>
      <c r="E181" s="41"/>
      <c r="F181" s="243" t="s">
        <v>1098</v>
      </c>
      <c r="G181" s="41"/>
      <c r="H181" s="41"/>
      <c r="I181" s="149"/>
      <c r="J181" s="41"/>
      <c r="K181" s="41"/>
      <c r="L181" s="45"/>
      <c r="M181" s="244"/>
      <c r="N181" s="245"/>
      <c r="O181" s="86"/>
      <c r="P181" s="86"/>
      <c r="Q181" s="86"/>
      <c r="R181" s="86"/>
      <c r="S181" s="86"/>
      <c r="T181" s="87"/>
      <c r="U181" s="39"/>
      <c r="V181" s="39"/>
      <c r="W181" s="39"/>
      <c r="X181" s="39"/>
      <c r="Y181" s="39"/>
      <c r="Z181" s="39"/>
      <c r="AA181" s="39"/>
      <c r="AB181" s="39"/>
      <c r="AC181" s="39"/>
      <c r="AD181" s="39"/>
      <c r="AE181" s="39"/>
      <c r="AT181" s="17" t="s">
        <v>244</v>
      </c>
      <c r="AU181" s="17" t="s">
        <v>87</v>
      </c>
    </row>
    <row r="182" s="2" customFormat="1">
      <c r="A182" s="39"/>
      <c r="B182" s="40"/>
      <c r="C182" s="41"/>
      <c r="D182" s="242" t="s">
        <v>246</v>
      </c>
      <c r="E182" s="41"/>
      <c r="F182" s="246" t="s">
        <v>412</v>
      </c>
      <c r="G182" s="41"/>
      <c r="H182" s="41"/>
      <c r="I182" s="149"/>
      <c r="J182" s="41"/>
      <c r="K182" s="41"/>
      <c r="L182" s="45"/>
      <c r="M182" s="244"/>
      <c r="N182" s="245"/>
      <c r="O182" s="86"/>
      <c r="P182" s="86"/>
      <c r="Q182" s="86"/>
      <c r="R182" s="86"/>
      <c r="S182" s="86"/>
      <c r="T182" s="87"/>
      <c r="U182" s="39"/>
      <c r="V182" s="39"/>
      <c r="W182" s="39"/>
      <c r="X182" s="39"/>
      <c r="Y182" s="39"/>
      <c r="Z182" s="39"/>
      <c r="AA182" s="39"/>
      <c r="AB182" s="39"/>
      <c r="AC182" s="39"/>
      <c r="AD182" s="39"/>
      <c r="AE182" s="39"/>
      <c r="AT182" s="17" t="s">
        <v>246</v>
      </c>
      <c r="AU182" s="17" t="s">
        <v>87</v>
      </c>
    </row>
    <row r="183" s="15" customFormat="1">
      <c r="A183" s="15"/>
      <c r="B183" s="282"/>
      <c r="C183" s="283"/>
      <c r="D183" s="242" t="s">
        <v>248</v>
      </c>
      <c r="E183" s="284" t="s">
        <v>39</v>
      </c>
      <c r="F183" s="285" t="s">
        <v>1478</v>
      </c>
      <c r="G183" s="283"/>
      <c r="H183" s="284" t="s">
        <v>39</v>
      </c>
      <c r="I183" s="286"/>
      <c r="J183" s="283"/>
      <c r="K183" s="283"/>
      <c r="L183" s="287"/>
      <c r="M183" s="288"/>
      <c r="N183" s="289"/>
      <c r="O183" s="289"/>
      <c r="P183" s="289"/>
      <c r="Q183" s="289"/>
      <c r="R183" s="289"/>
      <c r="S183" s="289"/>
      <c r="T183" s="290"/>
      <c r="U183" s="15"/>
      <c r="V183" s="15"/>
      <c r="W183" s="15"/>
      <c r="X183" s="15"/>
      <c r="Y183" s="15"/>
      <c r="Z183" s="15"/>
      <c r="AA183" s="15"/>
      <c r="AB183" s="15"/>
      <c r="AC183" s="15"/>
      <c r="AD183" s="15"/>
      <c r="AE183" s="15"/>
      <c r="AT183" s="291" t="s">
        <v>248</v>
      </c>
      <c r="AU183" s="291" t="s">
        <v>87</v>
      </c>
      <c r="AV183" s="15" t="s">
        <v>87</v>
      </c>
      <c r="AW183" s="15" t="s">
        <v>41</v>
      </c>
      <c r="AX183" s="15" t="s">
        <v>80</v>
      </c>
      <c r="AY183" s="291" t="s">
        <v>235</v>
      </c>
    </row>
    <row r="184" s="13" customFormat="1">
      <c r="A184" s="13"/>
      <c r="B184" s="247"/>
      <c r="C184" s="248"/>
      <c r="D184" s="242" t="s">
        <v>248</v>
      </c>
      <c r="E184" s="249" t="s">
        <v>39</v>
      </c>
      <c r="F184" s="250" t="s">
        <v>1479</v>
      </c>
      <c r="G184" s="248"/>
      <c r="H184" s="251">
        <v>4.5300000000000002</v>
      </c>
      <c r="I184" s="252"/>
      <c r="J184" s="248"/>
      <c r="K184" s="248"/>
      <c r="L184" s="253"/>
      <c r="M184" s="254"/>
      <c r="N184" s="255"/>
      <c r="O184" s="255"/>
      <c r="P184" s="255"/>
      <c r="Q184" s="255"/>
      <c r="R184" s="255"/>
      <c r="S184" s="255"/>
      <c r="T184" s="256"/>
      <c r="U184" s="13"/>
      <c r="V184" s="13"/>
      <c r="W184" s="13"/>
      <c r="X184" s="13"/>
      <c r="Y184" s="13"/>
      <c r="Z184" s="13"/>
      <c r="AA184" s="13"/>
      <c r="AB184" s="13"/>
      <c r="AC184" s="13"/>
      <c r="AD184" s="13"/>
      <c r="AE184" s="13"/>
      <c r="AT184" s="257" t="s">
        <v>248</v>
      </c>
      <c r="AU184" s="257" t="s">
        <v>87</v>
      </c>
      <c r="AV184" s="13" t="s">
        <v>89</v>
      </c>
      <c r="AW184" s="13" t="s">
        <v>41</v>
      </c>
      <c r="AX184" s="13" t="s">
        <v>80</v>
      </c>
      <c r="AY184" s="257" t="s">
        <v>235</v>
      </c>
    </row>
    <row r="185" s="14" customFormat="1">
      <c r="A185" s="14"/>
      <c r="B185" s="258"/>
      <c r="C185" s="259"/>
      <c r="D185" s="242" t="s">
        <v>248</v>
      </c>
      <c r="E185" s="260" t="s">
        <v>39</v>
      </c>
      <c r="F185" s="261" t="s">
        <v>250</v>
      </c>
      <c r="G185" s="259"/>
      <c r="H185" s="262">
        <v>4.5300000000000002</v>
      </c>
      <c r="I185" s="263"/>
      <c r="J185" s="259"/>
      <c r="K185" s="259"/>
      <c r="L185" s="264"/>
      <c r="M185" s="265"/>
      <c r="N185" s="266"/>
      <c r="O185" s="266"/>
      <c r="P185" s="266"/>
      <c r="Q185" s="266"/>
      <c r="R185" s="266"/>
      <c r="S185" s="266"/>
      <c r="T185" s="267"/>
      <c r="U185" s="14"/>
      <c r="V185" s="14"/>
      <c r="W185" s="14"/>
      <c r="X185" s="14"/>
      <c r="Y185" s="14"/>
      <c r="Z185" s="14"/>
      <c r="AA185" s="14"/>
      <c r="AB185" s="14"/>
      <c r="AC185" s="14"/>
      <c r="AD185" s="14"/>
      <c r="AE185" s="14"/>
      <c r="AT185" s="268" t="s">
        <v>248</v>
      </c>
      <c r="AU185" s="268" t="s">
        <v>87</v>
      </c>
      <c r="AV185" s="14" t="s">
        <v>242</v>
      </c>
      <c r="AW185" s="14" t="s">
        <v>41</v>
      </c>
      <c r="AX185" s="14" t="s">
        <v>87</v>
      </c>
      <c r="AY185" s="268" t="s">
        <v>235</v>
      </c>
    </row>
    <row r="186" s="2" customFormat="1" ht="21.75" customHeight="1">
      <c r="A186" s="39"/>
      <c r="B186" s="40"/>
      <c r="C186" s="229" t="s">
        <v>358</v>
      </c>
      <c r="D186" s="229" t="s">
        <v>238</v>
      </c>
      <c r="E186" s="230" t="s">
        <v>535</v>
      </c>
      <c r="F186" s="231" t="s">
        <v>536</v>
      </c>
      <c r="G186" s="232" t="s">
        <v>182</v>
      </c>
      <c r="H186" s="233">
        <v>224.35300000000001</v>
      </c>
      <c r="I186" s="234"/>
      <c r="J186" s="235">
        <f>ROUND(I186*H186,2)</f>
        <v>0</v>
      </c>
      <c r="K186" s="231" t="s">
        <v>241</v>
      </c>
      <c r="L186" s="45"/>
      <c r="M186" s="236" t="s">
        <v>39</v>
      </c>
      <c r="N186" s="237" t="s">
        <v>53</v>
      </c>
      <c r="O186" s="86"/>
      <c r="P186" s="238">
        <f>O186*H186</f>
        <v>0</v>
      </c>
      <c r="Q186" s="238">
        <v>0</v>
      </c>
      <c r="R186" s="238">
        <f>Q186*H186</f>
        <v>0</v>
      </c>
      <c r="S186" s="238">
        <v>0</v>
      </c>
      <c r="T186" s="239">
        <f>S186*H186</f>
        <v>0</v>
      </c>
      <c r="U186" s="39"/>
      <c r="V186" s="39"/>
      <c r="W186" s="39"/>
      <c r="X186" s="39"/>
      <c r="Y186" s="39"/>
      <c r="Z186" s="39"/>
      <c r="AA186" s="39"/>
      <c r="AB186" s="39"/>
      <c r="AC186" s="39"/>
      <c r="AD186" s="39"/>
      <c r="AE186" s="39"/>
      <c r="AR186" s="240" t="s">
        <v>389</v>
      </c>
      <c r="AT186" s="240" t="s">
        <v>238</v>
      </c>
      <c r="AU186" s="240" t="s">
        <v>87</v>
      </c>
      <c r="AY186" s="17" t="s">
        <v>235</v>
      </c>
      <c r="BE186" s="241">
        <f>IF(N186="základní",J186,0)</f>
        <v>0</v>
      </c>
      <c r="BF186" s="241">
        <f>IF(N186="snížená",J186,0)</f>
        <v>0</v>
      </c>
      <c r="BG186" s="241">
        <f>IF(N186="zákl. přenesená",J186,0)</f>
        <v>0</v>
      </c>
      <c r="BH186" s="241">
        <f>IF(N186="sníž. přenesená",J186,0)</f>
        <v>0</v>
      </c>
      <c r="BI186" s="241">
        <f>IF(N186="nulová",J186,0)</f>
        <v>0</v>
      </c>
      <c r="BJ186" s="17" t="s">
        <v>242</v>
      </c>
      <c r="BK186" s="241">
        <f>ROUND(I186*H186,2)</f>
        <v>0</v>
      </c>
      <c r="BL186" s="17" t="s">
        <v>389</v>
      </c>
      <c r="BM186" s="240" t="s">
        <v>1480</v>
      </c>
    </row>
    <row r="187" s="2" customFormat="1">
      <c r="A187" s="39"/>
      <c r="B187" s="40"/>
      <c r="C187" s="41"/>
      <c r="D187" s="242" t="s">
        <v>244</v>
      </c>
      <c r="E187" s="41"/>
      <c r="F187" s="243" t="s">
        <v>538</v>
      </c>
      <c r="G187" s="41"/>
      <c r="H187" s="41"/>
      <c r="I187" s="149"/>
      <c r="J187" s="41"/>
      <c r="K187" s="41"/>
      <c r="L187" s="45"/>
      <c r="M187" s="244"/>
      <c r="N187" s="245"/>
      <c r="O187" s="86"/>
      <c r="P187" s="86"/>
      <c r="Q187" s="86"/>
      <c r="R187" s="86"/>
      <c r="S187" s="86"/>
      <c r="T187" s="87"/>
      <c r="U187" s="39"/>
      <c r="V187" s="39"/>
      <c r="W187" s="39"/>
      <c r="X187" s="39"/>
      <c r="Y187" s="39"/>
      <c r="Z187" s="39"/>
      <c r="AA187" s="39"/>
      <c r="AB187" s="39"/>
      <c r="AC187" s="39"/>
      <c r="AD187" s="39"/>
      <c r="AE187" s="39"/>
      <c r="AT187" s="17" t="s">
        <v>244</v>
      </c>
      <c r="AU187" s="17" t="s">
        <v>87</v>
      </c>
    </row>
    <row r="188" s="2" customFormat="1">
      <c r="A188" s="39"/>
      <c r="B188" s="40"/>
      <c r="C188" s="41"/>
      <c r="D188" s="242" t="s">
        <v>246</v>
      </c>
      <c r="E188" s="41"/>
      <c r="F188" s="246" t="s">
        <v>539</v>
      </c>
      <c r="G188" s="41"/>
      <c r="H188" s="41"/>
      <c r="I188" s="149"/>
      <c r="J188" s="41"/>
      <c r="K188" s="41"/>
      <c r="L188" s="45"/>
      <c r="M188" s="244"/>
      <c r="N188" s="245"/>
      <c r="O188" s="86"/>
      <c r="P188" s="86"/>
      <c r="Q188" s="86"/>
      <c r="R188" s="86"/>
      <c r="S188" s="86"/>
      <c r="T188" s="87"/>
      <c r="U188" s="39"/>
      <c r="V188" s="39"/>
      <c r="W188" s="39"/>
      <c r="X188" s="39"/>
      <c r="Y188" s="39"/>
      <c r="Z188" s="39"/>
      <c r="AA188" s="39"/>
      <c r="AB188" s="39"/>
      <c r="AC188" s="39"/>
      <c r="AD188" s="39"/>
      <c r="AE188" s="39"/>
      <c r="AT188" s="17" t="s">
        <v>246</v>
      </c>
      <c r="AU188" s="17" t="s">
        <v>87</v>
      </c>
    </row>
    <row r="189" s="15" customFormat="1">
      <c r="A189" s="15"/>
      <c r="B189" s="282"/>
      <c r="C189" s="283"/>
      <c r="D189" s="242" t="s">
        <v>248</v>
      </c>
      <c r="E189" s="284" t="s">
        <v>39</v>
      </c>
      <c r="F189" s="285" t="s">
        <v>1481</v>
      </c>
      <c r="G189" s="283"/>
      <c r="H189" s="284" t="s">
        <v>39</v>
      </c>
      <c r="I189" s="286"/>
      <c r="J189" s="283"/>
      <c r="K189" s="283"/>
      <c r="L189" s="287"/>
      <c r="M189" s="288"/>
      <c r="N189" s="289"/>
      <c r="O189" s="289"/>
      <c r="P189" s="289"/>
      <c r="Q189" s="289"/>
      <c r="R189" s="289"/>
      <c r="S189" s="289"/>
      <c r="T189" s="290"/>
      <c r="U189" s="15"/>
      <c r="V189" s="15"/>
      <c r="W189" s="15"/>
      <c r="X189" s="15"/>
      <c r="Y189" s="15"/>
      <c r="Z189" s="15"/>
      <c r="AA189" s="15"/>
      <c r="AB189" s="15"/>
      <c r="AC189" s="15"/>
      <c r="AD189" s="15"/>
      <c r="AE189" s="15"/>
      <c r="AT189" s="291" t="s">
        <v>248</v>
      </c>
      <c r="AU189" s="291" t="s">
        <v>87</v>
      </c>
      <c r="AV189" s="15" t="s">
        <v>87</v>
      </c>
      <c r="AW189" s="15" t="s">
        <v>41</v>
      </c>
      <c r="AX189" s="15" t="s">
        <v>80</v>
      </c>
      <c r="AY189" s="291" t="s">
        <v>235</v>
      </c>
    </row>
    <row r="190" s="13" customFormat="1">
      <c r="A190" s="13"/>
      <c r="B190" s="247"/>
      <c r="C190" s="248"/>
      <c r="D190" s="242" t="s">
        <v>248</v>
      </c>
      <c r="E190" s="249" t="s">
        <v>39</v>
      </c>
      <c r="F190" s="250" t="s">
        <v>1482</v>
      </c>
      <c r="G190" s="248"/>
      <c r="H190" s="251">
        <v>219.12799999999999</v>
      </c>
      <c r="I190" s="252"/>
      <c r="J190" s="248"/>
      <c r="K190" s="248"/>
      <c r="L190" s="253"/>
      <c r="M190" s="254"/>
      <c r="N190" s="255"/>
      <c r="O190" s="255"/>
      <c r="P190" s="255"/>
      <c r="Q190" s="255"/>
      <c r="R190" s="255"/>
      <c r="S190" s="255"/>
      <c r="T190" s="256"/>
      <c r="U190" s="13"/>
      <c r="V190" s="13"/>
      <c r="W190" s="13"/>
      <c r="X190" s="13"/>
      <c r="Y190" s="13"/>
      <c r="Z190" s="13"/>
      <c r="AA190" s="13"/>
      <c r="AB190" s="13"/>
      <c r="AC190" s="13"/>
      <c r="AD190" s="13"/>
      <c r="AE190" s="13"/>
      <c r="AT190" s="257" t="s">
        <v>248</v>
      </c>
      <c r="AU190" s="257" t="s">
        <v>87</v>
      </c>
      <c r="AV190" s="13" t="s">
        <v>89</v>
      </c>
      <c r="AW190" s="13" t="s">
        <v>41</v>
      </c>
      <c r="AX190" s="13" t="s">
        <v>80</v>
      </c>
      <c r="AY190" s="257" t="s">
        <v>235</v>
      </c>
    </row>
    <row r="191" s="15" customFormat="1">
      <c r="A191" s="15"/>
      <c r="B191" s="282"/>
      <c r="C191" s="283"/>
      <c r="D191" s="242" t="s">
        <v>248</v>
      </c>
      <c r="E191" s="284" t="s">
        <v>39</v>
      </c>
      <c r="F191" s="285" t="s">
        <v>1483</v>
      </c>
      <c r="G191" s="283"/>
      <c r="H191" s="284" t="s">
        <v>39</v>
      </c>
      <c r="I191" s="286"/>
      <c r="J191" s="283"/>
      <c r="K191" s="283"/>
      <c r="L191" s="287"/>
      <c r="M191" s="288"/>
      <c r="N191" s="289"/>
      <c r="O191" s="289"/>
      <c r="P191" s="289"/>
      <c r="Q191" s="289"/>
      <c r="R191" s="289"/>
      <c r="S191" s="289"/>
      <c r="T191" s="290"/>
      <c r="U191" s="15"/>
      <c r="V191" s="15"/>
      <c r="W191" s="15"/>
      <c r="X191" s="15"/>
      <c r="Y191" s="15"/>
      <c r="Z191" s="15"/>
      <c r="AA191" s="15"/>
      <c r="AB191" s="15"/>
      <c r="AC191" s="15"/>
      <c r="AD191" s="15"/>
      <c r="AE191" s="15"/>
      <c r="AT191" s="291" t="s">
        <v>248</v>
      </c>
      <c r="AU191" s="291" t="s">
        <v>87</v>
      </c>
      <c r="AV191" s="15" t="s">
        <v>87</v>
      </c>
      <c r="AW191" s="15" t="s">
        <v>41</v>
      </c>
      <c r="AX191" s="15" t="s">
        <v>80</v>
      </c>
      <c r="AY191" s="291" t="s">
        <v>235</v>
      </c>
    </row>
    <row r="192" s="13" customFormat="1">
      <c r="A192" s="13"/>
      <c r="B192" s="247"/>
      <c r="C192" s="248"/>
      <c r="D192" s="242" t="s">
        <v>248</v>
      </c>
      <c r="E192" s="249" t="s">
        <v>39</v>
      </c>
      <c r="F192" s="250" t="s">
        <v>1476</v>
      </c>
      <c r="G192" s="248"/>
      <c r="H192" s="251">
        <v>0.69499999999999995</v>
      </c>
      <c r="I192" s="252"/>
      <c r="J192" s="248"/>
      <c r="K192" s="248"/>
      <c r="L192" s="253"/>
      <c r="M192" s="254"/>
      <c r="N192" s="255"/>
      <c r="O192" s="255"/>
      <c r="P192" s="255"/>
      <c r="Q192" s="255"/>
      <c r="R192" s="255"/>
      <c r="S192" s="255"/>
      <c r="T192" s="256"/>
      <c r="U192" s="13"/>
      <c r="V192" s="13"/>
      <c r="W192" s="13"/>
      <c r="X192" s="13"/>
      <c r="Y192" s="13"/>
      <c r="Z192" s="13"/>
      <c r="AA192" s="13"/>
      <c r="AB192" s="13"/>
      <c r="AC192" s="13"/>
      <c r="AD192" s="13"/>
      <c r="AE192" s="13"/>
      <c r="AT192" s="257" t="s">
        <v>248</v>
      </c>
      <c r="AU192" s="257" t="s">
        <v>87</v>
      </c>
      <c r="AV192" s="13" t="s">
        <v>89</v>
      </c>
      <c r="AW192" s="13" t="s">
        <v>41</v>
      </c>
      <c r="AX192" s="13" t="s">
        <v>80</v>
      </c>
      <c r="AY192" s="257" t="s">
        <v>235</v>
      </c>
    </row>
    <row r="193" s="15" customFormat="1">
      <c r="A193" s="15"/>
      <c r="B193" s="282"/>
      <c r="C193" s="283"/>
      <c r="D193" s="242" t="s">
        <v>248</v>
      </c>
      <c r="E193" s="284" t="s">
        <v>39</v>
      </c>
      <c r="F193" s="285" t="s">
        <v>1484</v>
      </c>
      <c r="G193" s="283"/>
      <c r="H193" s="284" t="s">
        <v>39</v>
      </c>
      <c r="I193" s="286"/>
      <c r="J193" s="283"/>
      <c r="K193" s="283"/>
      <c r="L193" s="287"/>
      <c r="M193" s="288"/>
      <c r="N193" s="289"/>
      <c r="O193" s="289"/>
      <c r="P193" s="289"/>
      <c r="Q193" s="289"/>
      <c r="R193" s="289"/>
      <c r="S193" s="289"/>
      <c r="T193" s="290"/>
      <c r="U193" s="15"/>
      <c r="V193" s="15"/>
      <c r="W193" s="15"/>
      <c r="X193" s="15"/>
      <c r="Y193" s="15"/>
      <c r="Z193" s="15"/>
      <c r="AA193" s="15"/>
      <c r="AB193" s="15"/>
      <c r="AC193" s="15"/>
      <c r="AD193" s="15"/>
      <c r="AE193" s="15"/>
      <c r="AT193" s="291" t="s">
        <v>248</v>
      </c>
      <c r="AU193" s="291" t="s">
        <v>87</v>
      </c>
      <c r="AV193" s="15" t="s">
        <v>87</v>
      </c>
      <c r="AW193" s="15" t="s">
        <v>41</v>
      </c>
      <c r="AX193" s="15" t="s">
        <v>80</v>
      </c>
      <c r="AY193" s="291" t="s">
        <v>235</v>
      </c>
    </row>
    <row r="194" s="13" customFormat="1">
      <c r="A194" s="13"/>
      <c r="B194" s="247"/>
      <c r="C194" s="248"/>
      <c r="D194" s="242" t="s">
        <v>248</v>
      </c>
      <c r="E194" s="249" t="s">
        <v>39</v>
      </c>
      <c r="F194" s="250" t="s">
        <v>1479</v>
      </c>
      <c r="G194" s="248"/>
      <c r="H194" s="251">
        <v>4.5300000000000002</v>
      </c>
      <c r="I194" s="252"/>
      <c r="J194" s="248"/>
      <c r="K194" s="248"/>
      <c r="L194" s="253"/>
      <c r="M194" s="254"/>
      <c r="N194" s="255"/>
      <c r="O194" s="255"/>
      <c r="P194" s="255"/>
      <c r="Q194" s="255"/>
      <c r="R194" s="255"/>
      <c r="S194" s="255"/>
      <c r="T194" s="256"/>
      <c r="U194" s="13"/>
      <c r="V194" s="13"/>
      <c r="W194" s="13"/>
      <c r="X194" s="13"/>
      <c r="Y194" s="13"/>
      <c r="Z194" s="13"/>
      <c r="AA194" s="13"/>
      <c r="AB194" s="13"/>
      <c r="AC194" s="13"/>
      <c r="AD194" s="13"/>
      <c r="AE194" s="13"/>
      <c r="AT194" s="257" t="s">
        <v>248</v>
      </c>
      <c r="AU194" s="257" t="s">
        <v>87</v>
      </c>
      <c r="AV194" s="13" t="s">
        <v>89</v>
      </c>
      <c r="AW194" s="13" t="s">
        <v>41</v>
      </c>
      <c r="AX194" s="13" t="s">
        <v>80</v>
      </c>
      <c r="AY194" s="257" t="s">
        <v>235</v>
      </c>
    </row>
    <row r="195" s="14" customFormat="1">
      <c r="A195" s="14"/>
      <c r="B195" s="258"/>
      <c r="C195" s="259"/>
      <c r="D195" s="242" t="s">
        <v>248</v>
      </c>
      <c r="E195" s="260" t="s">
        <v>39</v>
      </c>
      <c r="F195" s="261" t="s">
        <v>250</v>
      </c>
      <c r="G195" s="259"/>
      <c r="H195" s="262">
        <v>224.35300000000001</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248</v>
      </c>
      <c r="AU195" s="268" t="s">
        <v>87</v>
      </c>
      <c r="AV195" s="14" t="s">
        <v>242</v>
      </c>
      <c r="AW195" s="14" t="s">
        <v>41</v>
      </c>
      <c r="AX195" s="14" t="s">
        <v>87</v>
      </c>
      <c r="AY195" s="268" t="s">
        <v>235</v>
      </c>
    </row>
    <row r="196" s="2" customFormat="1" ht="21.75" customHeight="1">
      <c r="A196" s="39"/>
      <c r="B196" s="40"/>
      <c r="C196" s="229" t="s">
        <v>364</v>
      </c>
      <c r="D196" s="229" t="s">
        <v>238</v>
      </c>
      <c r="E196" s="230" t="s">
        <v>425</v>
      </c>
      <c r="F196" s="231" t="s">
        <v>426</v>
      </c>
      <c r="G196" s="232" t="s">
        <v>182</v>
      </c>
      <c r="H196" s="233">
        <v>84.816000000000002</v>
      </c>
      <c r="I196" s="234"/>
      <c r="J196" s="235">
        <f>ROUND(I196*H196,2)</f>
        <v>0</v>
      </c>
      <c r="K196" s="231" t="s">
        <v>241</v>
      </c>
      <c r="L196" s="45"/>
      <c r="M196" s="236" t="s">
        <v>39</v>
      </c>
      <c r="N196" s="237" t="s">
        <v>53</v>
      </c>
      <c r="O196" s="86"/>
      <c r="P196" s="238">
        <f>O196*H196</f>
        <v>0</v>
      </c>
      <c r="Q196" s="238">
        <v>0</v>
      </c>
      <c r="R196" s="238">
        <f>Q196*H196</f>
        <v>0</v>
      </c>
      <c r="S196" s="238">
        <v>0</v>
      </c>
      <c r="T196" s="239">
        <f>S196*H196</f>
        <v>0</v>
      </c>
      <c r="U196" s="39"/>
      <c r="V196" s="39"/>
      <c r="W196" s="39"/>
      <c r="X196" s="39"/>
      <c r="Y196" s="39"/>
      <c r="Z196" s="39"/>
      <c r="AA196" s="39"/>
      <c r="AB196" s="39"/>
      <c r="AC196" s="39"/>
      <c r="AD196" s="39"/>
      <c r="AE196" s="39"/>
      <c r="AR196" s="240" t="s">
        <v>389</v>
      </c>
      <c r="AT196" s="240" t="s">
        <v>238</v>
      </c>
      <c r="AU196" s="240" t="s">
        <v>87</v>
      </c>
      <c r="AY196" s="17" t="s">
        <v>235</v>
      </c>
      <c r="BE196" s="241">
        <f>IF(N196="základní",J196,0)</f>
        <v>0</v>
      </c>
      <c r="BF196" s="241">
        <f>IF(N196="snížená",J196,0)</f>
        <v>0</v>
      </c>
      <c r="BG196" s="241">
        <f>IF(N196="zákl. přenesená",J196,0)</f>
        <v>0</v>
      </c>
      <c r="BH196" s="241">
        <f>IF(N196="sníž. přenesená",J196,0)</f>
        <v>0</v>
      </c>
      <c r="BI196" s="241">
        <f>IF(N196="nulová",J196,0)</f>
        <v>0</v>
      </c>
      <c r="BJ196" s="17" t="s">
        <v>242</v>
      </c>
      <c r="BK196" s="241">
        <f>ROUND(I196*H196,2)</f>
        <v>0</v>
      </c>
      <c r="BL196" s="17" t="s">
        <v>389</v>
      </c>
      <c r="BM196" s="240" t="s">
        <v>1485</v>
      </c>
    </row>
    <row r="197" s="2" customFormat="1">
      <c r="A197" s="39"/>
      <c r="B197" s="40"/>
      <c r="C197" s="41"/>
      <c r="D197" s="242" t="s">
        <v>244</v>
      </c>
      <c r="E197" s="41"/>
      <c r="F197" s="243" t="s">
        <v>428</v>
      </c>
      <c r="G197" s="41"/>
      <c r="H197" s="41"/>
      <c r="I197" s="149"/>
      <c r="J197" s="41"/>
      <c r="K197" s="41"/>
      <c r="L197" s="45"/>
      <c r="M197" s="244"/>
      <c r="N197" s="245"/>
      <c r="O197" s="86"/>
      <c r="P197" s="86"/>
      <c r="Q197" s="86"/>
      <c r="R197" s="86"/>
      <c r="S197" s="86"/>
      <c r="T197" s="87"/>
      <c r="U197" s="39"/>
      <c r="V197" s="39"/>
      <c r="W197" s="39"/>
      <c r="X197" s="39"/>
      <c r="Y197" s="39"/>
      <c r="Z197" s="39"/>
      <c r="AA197" s="39"/>
      <c r="AB197" s="39"/>
      <c r="AC197" s="39"/>
      <c r="AD197" s="39"/>
      <c r="AE197" s="39"/>
      <c r="AT197" s="17" t="s">
        <v>244</v>
      </c>
      <c r="AU197" s="17" t="s">
        <v>87</v>
      </c>
    </row>
    <row r="198" s="2" customFormat="1">
      <c r="A198" s="39"/>
      <c r="B198" s="40"/>
      <c r="C198" s="41"/>
      <c r="D198" s="242" t="s">
        <v>246</v>
      </c>
      <c r="E198" s="41"/>
      <c r="F198" s="246" t="s">
        <v>634</v>
      </c>
      <c r="G198" s="41"/>
      <c r="H198" s="41"/>
      <c r="I198" s="149"/>
      <c r="J198" s="41"/>
      <c r="K198" s="41"/>
      <c r="L198" s="45"/>
      <c r="M198" s="244"/>
      <c r="N198" s="245"/>
      <c r="O198" s="86"/>
      <c r="P198" s="86"/>
      <c r="Q198" s="86"/>
      <c r="R198" s="86"/>
      <c r="S198" s="86"/>
      <c r="T198" s="87"/>
      <c r="U198" s="39"/>
      <c r="V198" s="39"/>
      <c r="W198" s="39"/>
      <c r="X198" s="39"/>
      <c r="Y198" s="39"/>
      <c r="Z198" s="39"/>
      <c r="AA198" s="39"/>
      <c r="AB198" s="39"/>
      <c r="AC198" s="39"/>
      <c r="AD198" s="39"/>
      <c r="AE198" s="39"/>
      <c r="AT198" s="17" t="s">
        <v>246</v>
      </c>
      <c r="AU198" s="17" t="s">
        <v>87</v>
      </c>
    </row>
    <row r="199" s="13" customFormat="1">
      <c r="A199" s="13"/>
      <c r="B199" s="247"/>
      <c r="C199" s="248"/>
      <c r="D199" s="242" t="s">
        <v>248</v>
      </c>
      <c r="E199" s="249" t="s">
        <v>39</v>
      </c>
      <c r="F199" s="250" t="s">
        <v>1486</v>
      </c>
      <c r="G199" s="248"/>
      <c r="H199" s="251">
        <v>84.816000000000002</v>
      </c>
      <c r="I199" s="252"/>
      <c r="J199" s="248"/>
      <c r="K199" s="248"/>
      <c r="L199" s="253"/>
      <c r="M199" s="254"/>
      <c r="N199" s="255"/>
      <c r="O199" s="255"/>
      <c r="P199" s="255"/>
      <c r="Q199" s="255"/>
      <c r="R199" s="255"/>
      <c r="S199" s="255"/>
      <c r="T199" s="256"/>
      <c r="U199" s="13"/>
      <c r="V199" s="13"/>
      <c r="W199" s="13"/>
      <c r="X199" s="13"/>
      <c r="Y199" s="13"/>
      <c r="Z199" s="13"/>
      <c r="AA199" s="13"/>
      <c r="AB199" s="13"/>
      <c r="AC199" s="13"/>
      <c r="AD199" s="13"/>
      <c r="AE199" s="13"/>
      <c r="AT199" s="257" t="s">
        <v>248</v>
      </c>
      <c r="AU199" s="257" t="s">
        <v>87</v>
      </c>
      <c r="AV199" s="13" t="s">
        <v>89</v>
      </c>
      <c r="AW199" s="13" t="s">
        <v>41</v>
      </c>
      <c r="AX199" s="13" t="s">
        <v>80</v>
      </c>
      <c r="AY199" s="257" t="s">
        <v>235</v>
      </c>
    </row>
    <row r="200" s="14" customFormat="1">
      <c r="A200" s="14"/>
      <c r="B200" s="258"/>
      <c r="C200" s="259"/>
      <c r="D200" s="242" t="s">
        <v>248</v>
      </c>
      <c r="E200" s="260" t="s">
        <v>39</v>
      </c>
      <c r="F200" s="261" t="s">
        <v>250</v>
      </c>
      <c r="G200" s="259"/>
      <c r="H200" s="262">
        <v>84.816000000000002</v>
      </c>
      <c r="I200" s="263"/>
      <c r="J200" s="259"/>
      <c r="K200" s="259"/>
      <c r="L200" s="264"/>
      <c r="M200" s="265"/>
      <c r="N200" s="266"/>
      <c r="O200" s="266"/>
      <c r="P200" s="266"/>
      <c r="Q200" s="266"/>
      <c r="R200" s="266"/>
      <c r="S200" s="266"/>
      <c r="T200" s="267"/>
      <c r="U200" s="14"/>
      <c r="V200" s="14"/>
      <c r="W200" s="14"/>
      <c r="X200" s="14"/>
      <c r="Y200" s="14"/>
      <c r="Z200" s="14"/>
      <c r="AA200" s="14"/>
      <c r="AB200" s="14"/>
      <c r="AC200" s="14"/>
      <c r="AD200" s="14"/>
      <c r="AE200" s="14"/>
      <c r="AT200" s="268" t="s">
        <v>248</v>
      </c>
      <c r="AU200" s="268" t="s">
        <v>87</v>
      </c>
      <c r="AV200" s="14" t="s">
        <v>242</v>
      </c>
      <c r="AW200" s="14" t="s">
        <v>41</v>
      </c>
      <c r="AX200" s="14" t="s">
        <v>87</v>
      </c>
      <c r="AY200" s="268" t="s">
        <v>235</v>
      </c>
    </row>
    <row r="201" s="2" customFormat="1" ht="21.75" customHeight="1">
      <c r="A201" s="39"/>
      <c r="B201" s="40"/>
      <c r="C201" s="269" t="s">
        <v>7</v>
      </c>
      <c r="D201" s="269" t="s">
        <v>290</v>
      </c>
      <c r="E201" s="270" t="s">
        <v>291</v>
      </c>
      <c r="F201" s="271" t="s">
        <v>292</v>
      </c>
      <c r="G201" s="272" t="s">
        <v>182</v>
      </c>
      <c r="H201" s="273">
        <v>49.247999999999998</v>
      </c>
      <c r="I201" s="274"/>
      <c r="J201" s="275">
        <f>ROUND(I201*H201,2)</f>
        <v>0</v>
      </c>
      <c r="K201" s="271" t="s">
        <v>241</v>
      </c>
      <c r="L201" s="276"/>
      <c r="M201" s="277" t="s">
        <v>39</v>
      </c>
      <c r="N201" s="278" t="s">
        <v>53</v>
      </c>
      <c r="O201" s="86"/>
      <c r="P201" s="238">
        <f>O201*H201</f>
        <v>0</v>
      </c>
      <c r="Q201" s="238">
        <v>1</v>
      </c>
      <c r="R201" s="238">
        <f>Q201*H201</f>
        <v>49.247999999999998</v>
      </c>
      <c r="S201" s="238">
        <v>0</v>
      </c>
      <c r="T201" s="239">
        <f>S201*H201</f>
        <v>0</v>
      </c>
      <c r="U201" s="39"/>
      <c r="V201" s="39"/>
      <c r="W201" s="39"/>
      <c r="X201" s="39"/>
      <c r="Y201" s="39"/>
      <c r="Z201" s="39"/>
      <c r="AA201" s="39"/>
      <c r="AB201" s="39"/>
      <c r="AC201" s="39"/>
      <c r="AD201" s="39"/>
      <c r="AE201" s="39"/>
      <c r="AR201" s="240" t="s">
        <v>289</v>
      </c>
      <c r="AT201" s="240" t="s">
        <v>290</v>
      </c>
      <c r="AU201" s="240" t="s">
        <v>87</v>
      </c>
      <c r="AY201" s="17" t="s">
        <v>235</v>
      </c>
      <c r="BE201" s="241">
        <f>IF(N201="základní",J201,0)</f>
        <v>0</v>
      </c>
      <c r="BF201" s="241">
        <f>IF(N201="snížená",J201,0)</f>
        <v>0</v>
      </c>
      <c r="BG201" s="241">
        <f>IF(N201="zákl. přenesená",J201,0)</f>
        <v>0</v>
      </c>
      <c r="BH201" s="241">
        <f>IF(N201="sníž. přenesená",J201,0)</f>
        <v>0</v>
      </c>
      <c r="BI201" s="241">
        <f>IF(N201="nulová",J201,0)</f>
        <v>0</v>
      </c>
      <c r="BJ201" s="17" t="s">
        <v>242</v>
      </c>
      <c r="BK201" s="241">
        <f>ROUND(I201*H201,2)</f>
        <v>0</v>
      </c>
      <c r="BL201" s="17" t="s">
        <v>242</v>
      </c>
      <c r="BM201" s="240" t="s">
        <v>1487</v>
      </c>
    </row>
    <row r="202" s="2" customFormat="1">
      <c r="A202" s="39"/>
      <c r="B202" s="40"/>
      <c r="C202" s="41"/>
      <c r="D202" s="242" t="s">
        <v>244</v>
      </c>
      <c r="E202" s="41"/>
      <c r="F202" s="243" t="s">
        <v>292</v>
      </c>
      <c r="G202" s="41"/>
      <c r="H202" s="41"/>
      <c r="I202" s="149"/>
      <c r="J202" s="41"/>
      <c r="K202" s="41"/>
      <c r="L202" s="45"/>
      <c r="M202" s="244"/>
      <c r="N202" s="245"/>
      <c r="O202" s="86"/>
      <c r="P202" s="86"/>
      <c r="Q202" s="86"/>
      <c r="R202" s="86"/>
      <c r="S202" s="86"/>
      <c r="T202" s="87"/>
      <c r="U202" s="39"/>
      <c r="V202" s="39"/>
      <c r="W202" s="39"/>
      <c r="X202" s="39"/>
      <c r="Y202" s="39"/>
      <c r="Z202" s="39"/>
      <c r="AA202" s="39"/>
      <c r="AB202" s="39"/>
      <c r="AC202" s="39"/>
      <c r="AD202" s="39"/>
      <c r="AE202" s="39"/>
      <c r="AT202" s="17" t="s">
        <v>244</v>
      </c>
      <c r="AU202" s="17" t="s">
        <v>87</v>
      </c>
    </row>
    <row r="203" s="13" customFormat="1">
      <c r="A203" s="13"/>
      <c r="B203" s="247"/>
      <c r="C203" s="248"/>
      <c r="D203" s="242" t="s">
        <v>248</v>
      </c>
      <c r="E203" s="249" t="s">
        <v>39</v>
      </c>
      <c r="F203" s="250" t="s">
        <v>1488</v>
      </c>
      <c r="G203" s="248"/>
      <c r="H203" s="251">
        <v>49.247999999999998</v>
      </c>
      <c r="I203" s="252"/>
      <c r="J203" s="248"/>
      <c r="K203" s="248"/>
      <c r="L203" s="253"/>
      <c r="M203" s="254"/>
      <c r="N203" s="255"/>
      <c r="O203" s="255"/>
      <c r="P203" s="255"/>
      <c r="Q203" s="255"/>
      <c r="R203" s="255"/>
      <c r="S203" s="255"/>
      <c r="T203" s="256"/>
      <c r="U203" s="13"/>
      <c r="V203" s="13"/>
      <c r="W203" s="13"/>
      <c r="X203" s="13"/>
      <c r="Y203" s="13"/>
      <c r="Z203" s="13"/>
      <c r="AA203" s="13"/>
      <c r="AB203" s="13"/>
      <c r="AC203" s="13"/>
      <c r="AD203" s="13"/>
      <c r="AE203" s="13"/>
      <c r="AT203" s="257" t="s">
        <v>248</v>
      </c>
      <c r="AU203" s="257" t="s">
        <v>87</v>
      </c>
      <c r="AV203" s="13" t="s">
        <v>89</v>
      </c>
      <c r="AW203" s="13" t="s">
        <v>41</v>
      </c>
      <c r="AX203" s="13" t="s">
        <v>80</v>
      </c>
      <c r="AY203" s="257" t="s">
        <v>235</v>
      </c>
    </row>
    <row r="204" s="14" customFormat="1">
      <c r="A204" s="14"/>
      <c r="B204" s="258"/>
      <c r="C204" s="259"/>
      <c r="D204" s="242" t="s">
        <v>248</v>
      </c>
      <c r="E204" s="260" t="s">
        <v>39</v>
      </c>
      <c r="F204" s="261" t="s">
        <v>250</v>
      </c>
      <c r="G204" s="259"/>
      <c r="H204" s="262">
        <v>49.247999999999998</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248</v>
      </c>
      <c r="AU204" s="268" t="s">
        <v>87</v>
      </c>
      <c r="AV204" s="14" t="s">
        <v>242</v>
      </c>
      <c r="AW204" s="14" t="s">
        <v>41</v>
      </c>
      <c r="AX204" s="14" t="s">
        <v>87</v>
      </c>
      <c r="AY204" s="268" t="s">
        <v>235</v>
      </c>
    </row>
    <row r="205" s="2" customFormat="1" ht="21.75" customHeight="1">
      <c r="A205" s="39"/>
      <c r="B205" s="40"/>
      <c r="C205" s="269" t="s">
        <v>377</v>
      </c>
      <c r="D205" s="269" t="s">
        <v>290</v>
      </c>
      <c r="E205" s="270" t="s">
        <v>1489</v>
      </c>
      <c r="F205" s="271" t="s">
        <v>1490</v>
      </c>
      <c r="G205" s="272" t="s">
        <v>191</v>
      </c>
      <c r="H205" s="273">
        <v>912</v>
      </c>
      <c r="I205" s="274"/>
      <c r="J205" s="275">
        <f>ROUND(I205*H205,2)</f>
        <v>0</v>
      </c>
      <c r="K205" s="271" t="s">
        <v>241</v>
      </c>
      <c r="L205" s="276"/>
      <c r="M205" s="277" t="s">
        <v>39</v>
      </c>
      <c r="N205" s="278" t="s">
        <v>53</v>
      </c>
      <c r="O205" s="86"/>
      <c r="P205" s="238">
        <f>O205*H205</f>
        <v>0</v>
      </c>
      <c r="Q205" s="238">
        <v>0.00016000000000000001</v>
      </c>
      <c r="R205" s="238">
        <f>Q205*H205</f>
        <v>0.14592000000000002</v>
      </c>
      <c r="S205" s="238">
        <v>0</v>
      </c>
      <c r="T205" s="239">
        <f>S205*H205</f>
        <v>0</v>
      </c>
      <c r="U205" s="39"/>
      <c r="V205" s="39"/>
      <c r="W205" s="39"/>
      <c r="X205" s="39"/>
      <c r="Y205" s="39"/>
      <c r="Z205" s="39"/>
      <c r="AA205" s="39"/>
      <c r="AB205" s="39"/>
      <c r="AC205" s="39"/>
      <c r="AD205" s="39"/>
      <c r="AE205" s="39"/>
      <c r="AR205" s="240" t="s">
        <v>289</v>
      </c>
      <c r="AT205" s="240" t="s">
        <v>290</v>
      </c>
      <c r="AU205" s="240" t="s">
        <v>87</v>
      </c>
      <c r="AY205" s="17" t="s">
        <v>235</v>
      </c>
      <c r="BE205" s="241">
        <f>IF(N205="základní",J205,0)</f>
        <v>0</v>
      </c>
      <c r="BF205" s="241">
        <f>IF(N205="snížená",J205,0)</f>
        <v>0</v>
      </c>
      <c r="BG205" s="241">
        <f>IF(N205="zákl. přenesená",J205,0)</f>
        <v>0</v>
      </c>
      <c r="BH205" s="241">
        <f>IF(N205="sníž. přenesená",J205,0)</f>
        <v>0</v>
      </c>
      <c r="BI205" s="241">
        <f>IF(N205="nulová",J205,0)</f>
        <v>0</v>
      </c>
      <c r="BJ205" s="17" t="s">
        <v>242</v>
      </c>
      <c r="BK205" s="241">
        <f>ROUND(I205*H205,2)</f>
        <v>0</v>
      </c>
      <c r="BL205" s="17" t="s">
        <v>242</v>
      </c>
      <c r="BM205" s="240" t="s">
        <v>1491</v>
      </c>
    </row>
    <row r="206" s="2" customFormat="1">
      <c r="A206" s="39"/>
      <c r="B206" s="40"/>
      <c r="C206" s="41"/>
      <c r="D206" s="242" t="s">
        <v>244</v>
      </c>
      <c r="E206" s="41"/>
      <c r="F206" s="243" t="s">
        <v>1490</v>
      </c>
      <c r="G206" s="41"/>
      <c r="H206" s="41"/>
      <c r="I206" s="149"/>
      <c r="J206" s="41"/>
      <c r="K206" s="41"/>
      <c r="L206" s="45"/>
      <c r="M206" s="244"/>
      <c r="N206" s="245"/>
      <c r="O206" s="86"/>
      <c r="P206" s="86"/>
      <c r="Q206" s="86"/>
      <c r="R206" s="86"/>
      <c r="S206" s="86"/>
      <c r="T206" s="87"/>
      <c r="U206" s="39"/>
      <c r="V206" s="39"/>
      <c r="W206" s="39"/>
      <c r="X206" s="39"/>
      <c r="Y206" s="39"/>
      <c r="Z206" s="39"/>
      <c r="AA206" s="39"/>
      <c r="AB206" s="39"/>
      <c r="AC206" s="39"/>
      <c r="AD206" s="39"/>
      <c r="AE206" s="39"/>
      <c r="AT206" s="17" t="s">
        <v>244</v>
      </c>
      <c r="AU206" s="17" t="s">
        <v>87</v>
      </c>
    </row>
    <row r="207" s="13" customFormat="1">
      <c r="A207" s="13"/>
      <c r="B207" s="247"/>
      <c r="C207" s="248"/>
      <c r="D207" s="242" t="s">
        <v>248</v>
      </c>
      <c r="E207" s="249" t="s">
        <v>39</v>
      </c>
      <c r="F207" s="250" t="s">
        <v>1400</v>
      </c>
      <c r="G207" s="248"/>
      <c r="H207" s="251">
        <v>912</v>
      </c>
      <c r="I207" s="252"/>
      <c r="J207" s="248"/>
      <c r="K207" s="248"/>
      <c r="L207" s="253"/>
      <c r="M207" s="254"/>
      <c r="N207" s="255"/>
      <c r="O207" s="255"/>
      <c r="P207" s="255"/>
      <c r="Q207" s="255"/>
      <c r="R207" s="255"/>
      <c r="S207" s="255"/>
      <c r="T207" s="256"/>
      <c r="U207" s="13"/>
      <c r="V207" s="13"/>
      <c r="W207" s="13"/>
      <c r="X207" s="13"/>
      <c r="Y207" s="13"/>
      <c r="Z207" s="13"/>
      <c r="AA207" s="13"/>
      <c r="AB207" s="13"/>
      <c r="AC207" s="13"/>
      <c r="AD207" s="13"/>
      <c r="AE207" s="13"/>
      <c r="AT207" s="257" t="s">
        <v>248</v>
      </c>
      <c r="AU207" s="257" t="s">
        <v>87</v>
      </c>
      <c r="AV207" s="13" t="s">
        <v>89</v>
      </c>
      <c r="AW207" s="13" t="s">
        <v>41</v>
      </c>
      <c r="AX207" s="13" t="s">
        <v>80</v>
      </c>
      <c r="AY207" s="257" t="s">
        <v>235</v>
      </c>
    </row>
    <row r="208" s="14" customFormat="1">
      <c r="A208" s="14"/>
      <c r="B208" s="258"/>
      <c r="C208" s="259"/>
      <c r="D208" s="242" t="s">
        <v>248</v>
      </c>
      <c r="E208" s="260" t="s">
        <v>39</v>
      </c>
      <c r="F208" s="261" t="s">
        <v>250</v>
      </c>
      <c r="G208" s="259"/>
      <c r="H208" s="262">
        <v>912</v>
      </c>
      <c r="I208" s="263"/>
      <c r="J208" s="259"/>
      <c r="K208" s="259"/>
      <c r="L208" s="264"/>
      <c r="M208" s="265"/>
      <c r="N208" s="266"/>
      <c r="O208" s="266"/>
      <c r="P208" s="266"/>
      <c r="Q208" s="266"/>
      <c r="R208" s="266"/>
      <c r="S208" s="266"/>
      <c r="T208" s="267"/>
      <c r="U208" s="14"/>
      <c r="V208" s="14"/>
      <c r="W208" s="14"/>
      <c r="X208" s="14"/>
      <c r="Y208" s="14"/>
      <c r="Z208" s="14"/>
      <c r="AA208" s="14"/>
      <c r="AB208" s="14"/>
      <c r="AC208" s="14"/>
      <c r="AD208" s="14"/>
      <c r="AE208" s="14"/>
      <c r="AT208" s="268" t="s">
        <v>248</v>
      </c>
      <c r="AU208" s="268" t="s">
        <v>87</v>
      </c>
      <c r="AV208" s="14" t="s">
        <v>242</v>
      </c>
      <c r="AW208" s="14" t="s">
        <v>41</v>
      </c>
      <c r="AX208" s="14" t="s">
        <v>87</v>
      </c>
      <c r="AY208" s="268" t="s">
        <v>235</v>
      </c>
    </row>
    <row r="209" s="2" customFormat="1" ht="21.75" customHeight="1">
      <c r="A209" s="39"/>
      <c r="B209" s="40"/>
      <c r="C209" s="269" t="s">
        <v>386</v>
      </c>
      <c r="D209" s="269" t="s">
        <v>290</v>
      </c>
      <c r="E209" s="270" t="s">
        <v>303</v>
      </c>
      <c r="F209" s="271" t="s">
        <v>304</v>
      </c>
      <c r="G209" s="272" t="s">
        <v>191</v>
      </c>
      <c r="H209" s="273">
        <v>456</v>
      </c>
      <c r="I209" s="274"/>
      <c r="J209" s="275">
        <f>ROUND(I209*H209,2)</f>
        <v>0</v>
      </c>
      <c r="K209" s="271" t="s">
        <v>241</v>
      </c>
      <c r="L209" s="276"/>
      <c r="M209" s="277" t="s">
        <v>39</v>
      </c>
      <c r="N209" s="278" t="s">
        <v>53</v>
      </c>
      <c r="O209" s="86"/>
      <c r="P209" s="238">
        <f>O209*H209</f>
        <v>0</v>
      </c>
      <c r="Q209" s="238">
        <v>0.00018000000000000001</v>
      </c>
      <c r="R209" s="238">
        <f>Q209*H209</f>
        <v>0.08208</v>
      </c>
      <c r="S209" s="238">
        <v>0</v>
      </c>
      <c r="T209" s="239">
        <f>S209*H209</f>
        <v>0</v>
      </c>
      <c r="U209" s="39"/>
      <c r="V209" s="39"/>
      <c r="W209" s="39"/>
      <c r="X209" s="39"/>
      <c r="Y209" s="39"/>
      <c r="Z209" s="39"/>
      <c r="AA209" s="39"/>
      <c r="AB209" s="39"/>
      <c r="AC209" s="39"/>
      <c r="AD209" s="39"/>
      <c r="AE209" s="39"/>
      <c r="AR209" s="240" t="s">
        <v>289</v>
      </c>
      <c r="AT209" s="240" t="s">
        <v>290</v>
      </c>
      <c r="AU209" s="240" t="s">
        <v>87</v>
      </c>
      <c r="AY209" s="17" t="s">
        <v>235</v>
      </c>
      <c r="BE209" s="241">
        <f>IF(N209="základní",J209,0)</f>
        <v>0</v>
      </c>
      <c r="BF209" s="241">
        <f>IF(N209="snížená",J209,0)</f>
        <v>0</v>
      </c>
      <c r="BG209" s="241">
        <f>IF(N209="zákl. přenesená",J209,0)</f>
        <v>0</v>
      </c>
      <c r="BH209" s="241">
        <f>IF(N209="sníž. přenesená",J209,0)</f>
        <v>0</v>
      </c>
      <c r="BI209" s="241">
        <f>IF(N209="nulová",J209,0)</f>
        <v>0</v>
      </c>
      <c r="BJ209" s="17" t="s">
        <v>242</v>
      </c>
      <c r="BK209" s="241">
        <f>ROUND(I209*H209,2)</f>
        <v>0</v>
      </c>
      <c r="BL209" s="17" t="s">
        <v>242</v>
      </c>
      <c r="BM209" s="240" t="s">
        <v>1492</v>
      </c>
    </row>
    <row r="210" s="2" customFormat="1">
      <c r="A210" s="39"/>
      <c r="B210" s="40"/>
      <c r="C210" s="41"/>
      <c r="D210" s="242" t="s">
        <v>244</v>
      </c>
      <c r="E210" s="41"/>
      <c r="F210" s="243" t="s">
        <v>304</v>
      </c>
      <c r="G210" s="41"/>
      <c r="H210" s="41"/>
      <c r="I210" s="149"/>
      <c r="J210" s="41"/>
      <c r="K210" s="41"/>
      <c r="L210" s="45"/>
      <c r="M210" s="244"/>
      <c r="N210" s="245"/>
      <c r="O210" s="86"/>
      <c r="P210" s="86"/>
      <c r="Q210" s="86"/>
      <c r="R210" s="86"/>
      <c r="S210" s="86"/>
      <c r="T210" s="87"/>
      <c r="U210" s="39"/>
      <c r="V210" s="39"/>
      <c r="W210" s="39"/>
      <c r="X210" s="39"/>
      <c r="Y210" s="39"/>
      <c r="Z210" s="39"/>
      <c r="AA210" s="39"/>
      <c r="AB210" s="39"/>
      <c r="AC210" s="39"/>
      <c r="AD210" s="39"/>
      <c r="AE210" s="39"/>
      <c r="AT210" s="17" t="s">
        <v>244</v>
      </c>
      <c r="AU210" s="17" t="s">
        <v>87</v>
      </c>
    </row>
    <row r="211" s="13" customFormat="1">
      <c r="A211" s="13"/>
      <c r="B211" s="247"/>
      <c r="C211" s="248"/>
      <c r="D211" s="242" t="s">
        <v>248</v>
      </c>
      <c r="E211" s="249" t="s">
        <v>39</v>
      </c>
      <c r="F211" s="250" t="s">
        <v>1493</v>
      </c>
      <c r="G211" s="248"/>
      <c r="H211" s="251">
        <v>456</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248</v>
      </c>
      <c r="AU211" s="257" t="s">
        <v>87</v>
      </c>
      <c r="AV211" s="13" t="s">
        <v>89</v>
      </c>
      <c r="AW211" s="13" t="s">
        <v>41</v>
      </c>
      <c r="AX211" s="13" t="s">
        <v>80</v>
      </c>
      <c r="AY211" s="257" t="s">
        <v>235</v>
      </c>
    </row>
    <row r="212" s="14" customFormat="1">
      <c r="A212" s="14"/>
      <c r="B212" s="258"/>
      <c r="C212" s="259"/>
      <c r="D212" s="242" t="s">
        <v>248</v>
      </c>
      <c r="E212" s="260" t="s">
        <v>1403</v>
      </c>
      <c r="F212" s="261" t="s">
        <v>250</v>
      </c>
      <c r="G212" s="259"/>
      <c r="H212" s="262">
        <v>456</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248</v>
      </c>
      <c r="AU212" s="268" t="s">
        <v>87</v>
      </c>
      <c r="AV212" s="14" t="s">
        <v>242</v>
      </c>
      <c r="AW212" s="14" t="s">
        <v>41</v>
      </c>
      <c r="AX212" s="14" t="s">
        <v>87</v>
      </c>
      <c r="AY212" s="268" t="s">
        <v>235</v>
      </c>
    </row>
    <row r="213" s="2" customFormat="1" ht="21.75" customHeight="1">
      <c r="A213" s="39"/>
      <c r="B213" s="40"/>
      <c r="C213" s="269" t="s">
        <v>394</v>
      </c>
      <c r="D213" s="269" t="s">
        <v>290</v>
      </c>
      <c r="E213" s="270" t="s">
        <v>1494</v>
      </c>
      <c r="F213" s="271" t="s">
        <v>1495</v>
      </c>
      <c r="G213" s="272" t="s">
        <v>191</v>
      </c>
      <c r="H213" s="273">
        <v>456</v>
      </c>
      <c r="I213" s="274"/>
      <c r="J213" s="275">
        <f>ROUND(I213*H213,2)</f>
        <v>0</v>
      </c>
      <c r="K213" s="271" t="s">
        <v>241</v>
      </c>
      <c r="L213" s="276"/>
      <c r="M213" s="277" t="s">
        <v>39</v>
      </c>
      <c r="N213" s="278" t="s">
        <v>53</v>
      </c>
      <c r="O213" s="86"/>
      <c r="P213" s="238">
        <f>O213*H213</f>
        <v>0</v>
      </c>
      <c r="Q213" s="238">
        <v>0</v>
      </c>
      <c r="R213" s="238">
        <f>Q213*H213</f>
        <v>0</v>
      </c>
      <c r="S213" s="238">
        <v>0</v>
      </c>
      <c r="T213" s="239">
        <f>S213*H213</f>
        <v>0</v>
      </c>
      <c r="U213" s="39"/>
      <c r="V213" s="39"/>
      <c r="W213" s="39"/>
      <c r="X213" s="39"/>
      <c r="Y213" s="39"/>
      <c r="Z213" s="39"/>
      <c r="AA213" s="39"/>
      <c r="AB213" s="39"/>
      <c r="AC213" s="39"/>
      <c r="AD213" s="39"/>
      <c r="AE213" s="39"/>
      <c r="AR213" s="240" t="s">
        <v>289</v>
      </c>
      <c r="AT213" s="240" t="s">
        <v>290</v>
      </c>
      <c r="AU213" s="240" t="s">
        <v>87</v>
      </c>
      <c r="AY213" s="17" t="s">
        <v>235</v>
      </c>
      <c r="BE213" s="241">
        <f>IF(N213="základní",J213,0)</f>
        <v>0</v>
      </c>
      <c r="BF213" s="241">
        <f>IF(N213="snížená",J213,0)</f>
        <v>0</v>
      </c>
      <c r="BG213" s="241">
        <f>IF(N213="zákl. přenesená",J213,0)</f>
        <v>0</v>
      </c>
      <c r="BH213" s="241">
        <f>IF(N213="sníž. přenesená",J213,0)</f>
        <v>0</v>
      </c>
      <c r="BI213" s="241">
        <f>IF(N213="nulová",J213,0)</f>
        <v>0</v>
      </c>
      <c r="BJ213" s="17" t="s">
        <v>242</v>
      </c>
      <c r="BK213" s="241">
        <f>ROUND(I213*H213,2)</f>
        <v>0</v>
      </c>
      <c r="BL213" s="17" t="s">
        <v>242</v>
      </c>
      <c r="BM213" s="240" t="s">
        <v>1496</v>
      </c>
    </row>
    <row r="214" s="2" customFormat="1">
      <c r="A214" s="39"/>
      <c r="B214" s="40"/>
      <c r="C214" s="41"/>
      <c r="D214" s="242" t="s">
        <v>244</v>
      </c>
      <c r="E214" s="41"/>
      <c r="F214" s="243" t="s">
        <v>1495</v>
      </c>
      <c r="G214" s="41"/>
      <c r="H214" s="41"/>
      <c r="I214" s="149"/>
      <c r="J214" s="41"/>
      <c r="K214" s="41"/>
      <c r="L214" s="45"/>
      <c r="M214" s="244"/>
      <c r="N214" s="245"/>
      <c r="O214" s="86"/>
      <c r="P214" s="86"/>
      <c r="Q214" s="86"/>
      <c r="R214" s="86"/>
      <c r="S214" s="86"/>
      <c r="T214" s="87"/>
      <c r="U214" s="39"/>
      <c r="V214" s="39"/>
      <c r="W214" s="39"/>
      <c r="X214" s="39"/>
      <c r="Y214" s="39"/>
      <c r="Z214" s="39"/>
      <c r="AA214" s="39"/>
      <c r="AB214" s="39"/>
      <c r="AC214" s="39"/>
      <c r="AD214" s="39"/>
      <c r="AE214" s="39"/>
      <c r="AT214" s="17" t="s">
        <v>244</v>
      </c>
      <c r="AU214" s="17" t="s">
        <v>87</v>
      </c>
    </row>
    <row r="215" s="2" customFormat="1">
      <c r="A215" s="39"/>
      <c r="B215" s="40"/>
      <c r="C215" s="41"/>
      <c r="D215" s="242" t="s">
        <v>294</v>
      </c>
      <c r="E215" s="41"/>
      <c r="F215" s="246" t="s">
        <v>301</v>
      </c>
      <c r="G215" s="41"/>
      <c r="H215" s="41"/>
      <c r="I215" s="149"/>
      <c r="J215" s="41"/>
      <c r="K215" s="41"/>
      <c r="L215" s="45"/>
      <c r="M215" s="244"/>
      <c r="N215" s="245"/>
      <c r="O215" s="86"/>
      <c r="P215" s="86"/>
      <c r="Q215" s="86"/>
      <c r="R215" s="86"/>
      <c r="S215" s="86"/>
      <c r="T215" s="87"/>
      <c r="U215" s="39"/>
      <c r="V215" s="39"/>
      <c r="W215" s="39"/>
      <c r="X215" s="39"/>
      <c r="Y215" s="39"/>
      <c r="Z215" s="39"/>
      <c r="AA215" s="39"/>
      <c r="AB215" s="39"/>
      <c r="AC215" s="39"/>
      <c r="AD215" s="39"/>
      <c r="AE215" s="39"/>
      <c r="AT215" s="17" t="s">
        <v>294</v>
      </c>
      <c r="AU215" s="17" t="s">
        <v>87</v>
      </c>
    </row>
    <row r="216" s="13" customFormat="1">
      <c r="A216" s="13"/>
      <c r="B216" s="247"/>
      <c r="C216" s="248"/>
      <c r="D216" s="242" t="s">
        <v>248</v>
      </c>
      <c r="E216" s="249" t="s">
        <v>39</v>
      </c>
      <c r="F216" s="250" t="s">
        <v>1497</v>
      </c>
      <c r="G216" s="248"/>
      <c r="H216" s="251">
        <v>456</v>
      </c>
      <c r="I216" s="252"/>
      <c r="J216" s="248"/>
      <c r="K216" s="248"/>
      <c r="L216" s="253"/>
      <c r="M216" s="254"/>
      <c r="N216" s="255"/>
      <c r="O216" s="255"/>
      <c r="P216" s="255"/>
      <c r="Q216" s="255"/>
      <c r="R216" s="255"/>
      <c r="S216" s="255"/>
      <c r="T216" s="256"/>
      <c r="U216" s="13"/>
      <c r="V216" s="13"/>
      <c r="W216" s="13"/>
      <c r="X216" s="13"/>
      <c r="Y216" s="13"/>
      <c r="Z216" s="13"/>
      <c r="AA216" s="13"/>
      <c r="AB216" s="13"/>
      <c r="AC216" s="13"/>
      <c r="AD216" s="13"/>
      <c r="AE216" s="13"/>
      <c r="AT216" s="257" t="s">
        <v>248</v>
      </c>
      <c r="AU216" s="257" t="s">
        <v>87</v>
      </c>
      <c r="AV216" s="13" t="s">
        <v>89</v>
      </c>
      <c r="AW216" s="13" t="s">
        <v>41</v>
      </c>
      <c r="AX216" s="13" t="s">
        <v>80</v>
      </c>
      <c r="AY216" s="257" t="s">
        <v>235</v>
      </c>
    </row>
    <row r="217" s="14" customFormat="1">
      <c r="A217" s="14"/>
      <c r="B217" s="258"/>
      <c r="C217" s="259"/>
      <c r="D217" s="242" t="s">
        <v>248</v>
      </c>
      <c r="E217" s="260" t="s">
        <v>1498</v>
      </c>
      <c r="F217" s="261" t="s">
        <v>250</v>
      </c>
      <c r="G217" s="259"/>
      <c r="H217" s="262">
        <v>456</v>
      </c>
      <c r="I217" s="263"/>
      <c r="J217" s="259"/>
      <c r="K217" s="259"/>
      <c r="L217" s="264"/>
      <c r="M217" s="265"/>
      <c r="N217" s="266"/>
      <c r="O217" s="266"/>
      <c r="P217" s="266"/>
      <c r="Q217" s="266"/>
      <c r="R217" s="266"/>
      <c r="S217" s="266"/>
      <c r="T217" s="267"/>
      <c r="U217" s="14"/>
      <c r="V217" s="14"/>
      <c r="W217" s="14"/>
      <c r="X217" s="14"/>
      <c r="Y217" s="14"/>
      <c r="Z217" s="14"/>
      <c r="AA217" s="14"/>
      <c r="AB217" s="14"/>
      <c r="AC217" s="14"/>
      <c r="AD217" s="14"/>
      <c r="AE217" s="14"/>
      <c r="AT217" s="268" t="s">
        <v>248</v>
      </c>
      <c r="AU217" s="268" t="s">
        <v>87</v>
      </c>
      <c r="AV217" s="14" t="s">
        <v>242</v>
      </c>
      <c r="AW217" s="14" t="s">
        <v>41</v>
      </c>
      <c r="AX217" s="14" t="s">
        <v>87</v>
      </c>
      <c r="AY217" s="268" t="s">
        <v>235</v>
      </c>
    </row>
    <row r="218" s="2" customFormat="1" ht="21.75" customHeight="1">
      <c r="A218" s="39"/>
      <c r="B218" s="40"/>
      <c r="C218" s="269" t="s">
        <v>400</v>
      </c>
      <c r="D218" s="269" t="s">
        <v>290</v>
      </c>
      <c r="E218" s="270" t="s">
        <v>489</v>
      </c>
      <c r="F218" s="271" t="s">
        <v>490</v>
      </c>
      <c r="G218" s="272" t="s">
        <v>197</v>
      </c>
      <c r="H218" s="273">
        <v>2236</v>
      </c>
      <c r="I218" s="274"/>
      <c r="J218" s="275">
        <f>ROUND(I218*H218,2)</f>
        <v>0</v>
      </c>
      <c r="K218" s="271" t="s">
        <v>241</v>
      </c>
      <c r="L218" s="276"/>
      <c r="M218" s="277" t="s">
        <v>39</v>
      </c>
      <c r="N218" s="278" t="s">
        <v>53</v>
      </c>
      <c r="O218" s="86"/>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289</v>
      </c>
      <c r="AT218" s="240" t="s">
        <v>290</v>
      </c>
      <c r="AU218" s="240" t="s">
        <v>87</v>
      </c>
      <c r="AY218" s="17" t="s">
        <v>235</v>
      </c>
      <c r="BE218" s="241">
        <f>IF(N218="základní",J218,0)</f>
        <v>0</v>
      </c>
      <c r="BF218" s="241">
        <f>IF(N218="snížená",J218,0)</f>
        <v>0</v>
      </c>
      <c r="BG218" s="241">
        <f>IF(N218="zákl. přenesená",J218,0)</f>
        <v>0</v>
      </c>
      <c r="BH218" s="241">
        <f>IF(N218="sníž. přenesená",J218,0)</f>
        <v>0</v>
      </c>
      <c r="BI218" s="241">
        <f>IF(N218="nulová",J218,0)</f>
        <v>0</v>
      </c>
      <c r="BJ218" s="17" t="s">
        <v>242</v>
      </c>
      <c r="BK218" s="241">
        <f>ROUND(I218*H218,2)</f>
        <v>0</v>
      </c>
      <c r="BL218" s="17" t="s">
        <v>242</v>
      </c>
      <c r="BM218" s="240" t="s">
        <v>1499</v>
      </c>
    </row>
    <row r="219" s="2" customFormat="1">
      <c r="A219" s="39"/>
      <c r="B219" s="40"/>
      <c r="C219" s="41"/>
      <c r="D219" s="242" t="s">
        <v>244</v>
      </c>
      <c r="E219" s="41"/>
      <c r="F219" s="243" t="s">
        <v>490</v>
      </c>
      <c r="G219" s="41"/>
      <c r="H219" s="41"/>
      <c r="I219" s="149"/>
      <c r="J219" s="41"/>
      <c r="K219" s="41"/>
      <c r="L219" s="45"/>
      <c r="M219" s="244"/>
      <c r="N219" s="245"/>
      <c r="O219" s="86"/>
      <c r="P219" s="86"/>
      <c r="Q219" s="86"/>
      <c r="R219" s="86"/>
      <c r="S219" s="86"/>
      <c r="T219" s="87"/>
      <c r="U219" s="39"/>
      <c r="V219" s="39"/>
      <c r="W219" s="39"/>
      <c r="X219" s="39"/>
      <c r="Y219" s="39"/>
      <c r="Z219" s="39"/>
      <c r="AA219" s="39"/>
      <c r="AB219" s="39"/>
      <c r="AC219" s="39"/>
      <c r="AD219" s="39"/>
      <c r="AE219" s="39"/>
      <c r="AT219" s="17" t="s">
        <v>244</v>
      </c>
      <c r="AU219" s="17" t="s">
        <v>87</v>
      </c>
    </row>
    <row r="220" s="2" customFormat="1">
      <c r="A220" s="39"/>
      <c r="B220" s="40"/>
      <c r="C220" s="41"/>
      <c r="D220" s="242" t="s">
        <v>294</v>
      </c>
      <c r="E220" s="41"/>
      <c r="F220" s="246" t="s">
        <v>301</v>
      </c>
      <c r="G220" s="41"/>
      <c r="H220" s="41"/>
      <c r="I220" s="149"/>
      <c r="J220" s="41"/>
      <c r="K220" s="41"/>
      <c r="L220" s="45"/>
      <c r="M220" s="244"/>
      <c r="N220" s="245"/>
      <c r="O220" s="86"/>
      <c r="P220" s="86"/>
      <c r="Q220" s="86"/>
      <c r="R220" s="86"/>
      <c r="S220" s="86"/>
      <c r="T220" s="87"/>
      <c r="U220" s="39"/>
      <c r="V220" s="39"/>
      <c r="W220" s="39"/>
      <c r="X220" s="39"/>
      <c r="Y220" s="39"/>
      <c r="Z220" s="39"/>
      <c r="AA220" s="39"/>
      <c r="AB220" s="39"/>
      <c r="AC220" s="39"/>
      <c r="AD220" s="39"/>
      <c r="AE220" s="39"/>
      <c r="AT220" s="17" t="s">
        <v>294</v>
      </c>
      <c r="AU220" s="17" t="s">
        <v>87</v>
      </c>
    </row>
    <row r="221" s="13" customFormat="1">
      <c r="A221" s="13"/>
      <c r="B221" s="247"/>
      <c r="C221" s="248"/>
      <c r="D221" s="242" t="s">
        <v>248</v>
      </c>
      <c r="E221" s="249" t="s">
        <v>39</v>
      </c>
      <c r="F221" s="250" t="s">
        <v>1454</v>
      </c>
      <c r="G221" s="248"/>
      <c r="H221" s="251">
        <v>2236</v>
      </c>
      <c r="I221" s="252"/>
      <c r="J221" s="248"/>
      <c r="K221" s="248"/>
      <c r="L221" s="253"/>
      <c r="M221" s="254"/>
      <c r="N221" s="255"/>
      <c r="O221" s="255"/>
      <c r="P221" s="255"/>
      <c r="Q221" s="255"/>
      <c r="R221" s="255"/>
      <c r="S221" s="255"/>
      <c r="T221" s="256"/>
      <c r="U221" s="13"/>
      <c r="V221" s="13"/>
      <c r="W221" s="13"/>
      <c r="X221" s="13"/>
      <c r="Y221" s="13"/>
      <c r="Z221" s="13"/>
      <c r="AA221" s="13"/>
      <c r="AB221" s="13"/>
      <c r="AC221" s="13"/>
      <c r="AD221" s="13"/>
      <c r="AE221" s="13"/>
      <c r="AT221" s="257" t="s">
        <v>248</v>
      </c>
      <c r="AU221" s="257" t="s">
        <v>87</v>
      </c>
      <c r="AV221" s="13" t="s">
        <v>89</v>
      </c>
      <c r="AW221" s="13" t="s">
        <v>41</v>
      </c>
      <c r="AX221" s="13" t="s">
        <v>80</v>
      </c>
      <c r="AY221" s="257" t="s">
        <v>235</v>
      </c>
    </row>
    <row r="222" s="14" customFormat="1">
      <c r="A222" s="14"/>
      <c r="B222" s="258"/>
      <c r="C222" s="259"/>
      <c r="D222" s="242" t="s">
        <v>248</v>
      </c>
      <c r="E222" s="260" t="s">
        <v>39</v>
      </c>
      <c r="F222" s="261" t="s">
        <v>250</v>
      </c>
      <c r="G222" s="259"/>
      <c r="H222" s="262">
        <v>2236</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248</v>
      </c>
      <c r="AU222" s="268" t="s">
        <v>87</v>
      </c>
      <c r="AV222" s="14" t="s">
        <v>242</v>
      </c>
      <c r="AW222" s="14" t="s">
        <v>41</v>
      </c>
      <c r="AX222" s="14" t="s">
        <v>87</v>
      </c>
      <c r="AY222" s="268" t="s">
        <v>235</v>
      </c>
    </row>
    <row r="223" s="2" customFormat="1" ht="21.75" customHeight="1">
      <c r="A223" s="39"/>
      <c r="B223" s="40"/>
      <c r="C223" s="269" t="s">
        <v>407</v>
      </c>
      <c r="D223" s="269" t="s">
        <v>290</v>
      </c>
      <c r="E223" s="270" t="s">
        <v>298</v>
      </c>
      <c r="F223" s="271" t="s">
        <v>299</v>
      </c>
      <c r="G223" s="272" t="s">
        <v>191</v>
      </c>
      <c r="H223" s="273">
        <v>5</v>
      </c>
      <c r="I223" s="274"/>
      <c r="J223" s="275">
        <f>ROUND(I223*H223,2)</f>
        <v>0</v>
      </c>
      <c r="K223" s="271" t="s">
        <v>241</v>
      </c>
      <c r="L223" s="276"/>
      <c r="M223" s="277" t="s">
        <v>39</v>
      </c>
      <c r="N223" s="278" t="s">
        <v>53</v>
      </c>
      <c r="O223" s="86"/>
      <c r="P223" s="238">
        <f>O223*H223</f>
        <v>0</v>
      </c>
      <c r="Q223" s="238">
        <v>0</v>
      </c>
      <c r="R223" s="238">
        <f>Q223*H223</f>
        <v>0</v>
      </c>
      <c r="S223" s="238">
        <v>0</v>
      </c>
      <c r="T223" s="239">
        <f>S223*H223</f>
        <v>0</v>
      </c>
      <c r="U223" s="39"/>
      <c r="V223" s="39"/>
      <c r="W223" s="39"/>
      <c r="X223" s="39"/>
      <c r="Y223" s="39"/>
      <c r="Z223" s="39"/>
      <c r="AA223" s="39"/>
      <c r="AB223" s="39"/>
      <c r="AC223" s="39"/>
      <c r="AD223" s="39"/>
      <c r="AE223" s="39"/>
      <c r="AR223" s="240" t="s">
        <v>289</v>
      </c>
      <c r="AT223" s="240" t="s">
        <v>290</v>
      </c>
      <c r="AU223" s="240" t="s">
        <v>87</v>
      </c>
      <c r="AY223" s="17" t="s">
        <v>235</v>
      </c>
      <c r="BE223" s="241">
        <f>IF(N223="základní",J223,0)</f>
        <v>0</v>
      </c>
      <c r="BF223" s="241">
        <f>IF(N223="snížená",J223,0)</f>
        <v>0</v>
      </c>
      <c r="BG223" s="241">
        <f>IF(N223="zákl. přenesená",J223,0)</f>
        <v>0</v>
      </c>
      <c r="BH223" s="241">
        <f>IF(N223="sníž. přenesená",J223,0)</f>
        <v>0</v>
      </c>
      <c r="BI223" s="241">
        <f>IF(N223="nulová",J223,0)</f>
        <v>0</v>
      </c>
      <c r="BJ223" s="17" t="s">
        <v>242</v>
      </c>
      <c r="BK223" s="241">
        <f>ROUND(I223*H223,2)</f>
        <v>0</v>
      </c>
      <c r="BL223" s="17" t="s">
        <v>242</v>
      </c>
      <c r="BM223" s="240" t="s">
        <v>1500</v>
      </c>
    </row>
    <row r="224" s="2" customFormat="1">
      <c r="A224" s="39"/>
      <c r="B224" s="40"/>
      <c r="C224" s="41"/>
      <c r="D224" s="242" t="s">
        <v>244</v>
      </c>
      <c r="E224" s="41"/>
      <c r="F224" s="243" t="s">
        <v>299</v>
      </c>
      <c r="G224" s="41"/>
      <c r="H224" s="41"/>
      <c r="I224" s="149"/>
      <c r="J224" s="41"/>
      <c r="K224" s="41"/>
      <c r="L224" s="45"/>
      <c r="M224" s="244"/>
      <c r="N224" s="245"/>
      <c r="O224" s="86"/>
      <c r="P224" s="86"/>
      <c r="Q224" s="86"/>
      <c r="R224" s="86"/>
      <c r="S224" s="86"/>
      <c r="T224" s="87"/>
      <c r="U224" s="39"/>
      <c r="V224" s="39"/>
      <c r="W224" s="39"/>
      <c r="X224" s="39"/>
      <c r="Y224" s="39"/>
      <c r="Z224" s="39"/>
      <c r="AA224" s="39"/>
      <c r="AB224" s="39"/>
      <c r="AC224" s="39"/>
      <c r="AD224" s="39"/>
      <c r="AE224" s="39"/>
      <c r="AT224" s="17" t="s">
        <v>244</v>
      </c>
      <c r="AU224" s="17" t="s">
        <v>87</v>
      </c>
    </row>
    <row r="225" s="2" customFormat="1">
      <c r="A225" s="39"/>
      <c r="B225" s="40"/>
      <c r="C225" s="41"/>
      <c r="D225" s="242" t="s">
        <v>294</v>
      </c>
      <c r="E225" s="41"/>
      <c r="F225" s="246" t="s">
        <v>301</v>
      </c>
      <c r="G225" s="41"/>
      <c r="H225" s="41"/>
      <c r="I225" s="149"/>
      <c r="J225" s="41"/>
      <c r="K225" s="41"/>
      <c r="L225" s="45"/>
      <c r="M225" s="244"/>
      <c r="N225" s="245"/>
      <c r="O225" s="86"/>
      <c r="P225" s="86"/>
      <c r="Q225" s="86"/>
      <c r="R225" s="86"/>
      <c r="S225" s="86"/>
      <c r="T225" s="87"/>
      <c r="U225" s="39"/>
      <c r="V225" s="39"/>
      <c r="W225" s="39"/>
      <c r="X225" s="39"/>
      <c r="Y225" s="39"/>
      <c r="Z225" s="39"/>
      <c r="AA225" s="39"/>
      <c r="AB225" s="39"/>
      <c r="AC225" s="39"/>
      <c r="AD225" s="39"/>
      <c r="AE225" s="39"/>
      <c r="AT225" s="17" t="s">
        <v>294</v>
      </c>
      <c r="AU225" s="17" t="s">
        <v>87</v>
      </c>
    </row>
    <row r="226" s="13" customFormat="1">
      <c r="A226" s="13"/>
      <c r="B226" s="247"/>
      <c r="C226" s="248"/>
      <c r="D226" s="242" t="s">
        <v>248</v>
      </c>
      <c r="E226" s="249" t="s">
        <v>39</v>
      </c>
      <c r="F226" s="250" t="s">
        <v>1391</v>
      </c>
      <c r="G226" s="248"/>
      <c r="H226" s="251">
        <v>5</v>
      </c>
      <c r="I226" s="252"/>
      <c r="J226" s="248"/>
      <c r="K226" s="248"/>
      <c r="L226" s="253"/>
      <c r="M226" s="254"/>
      <c r="N226" s="255"/>
      <c r="O226" s="255"/>
      <c r="P226" s="255"/>
      <c r="Q226" s="255"/>
      <c r="R226" s="255"/>
      <c r="S226" s="255"/>
      <c r="T226" s="256"/>
      <c r="U226" s="13"/>
      <c r="V226" s="13"/>
      <c r="W226" s="13"/>
      <c r="X226" s="13"/>
      <c r="Y226" s="13"/>
      <c r="Z226" s="13"/>
      <c r="AA226" s="13"/>
      <c r="AB226" s="13"/>
      <c r="AC226" s="13"/>
      <c r="AD226" s="13"/>
      <c r="AE226" s="13"/>
      <c r="AT226" s="257" t="s">
        <v>248</v>
      </c>
      <c r="AU226" s="257" t="s">
        <v>87</v>
      </c>
      <c r="AV226" s="13" t="s">
        <v>89</v>
      </c>
      <c r="AW226" s="13" t="s">
        <v>41</v>
      </c>
      <c r="AX226" s="13" t="s">
        <v>87</v>
      </c>
      <c r="AY226" s="257" t="s">
        <v>235</v>
      </c>
    </row>
    <row r="227" s="2" customFormat="1" ht="21.75" customHeight="1">
      <c r="A227" s="39"/>
      <c r="B227" s="40"/>
      <c r="C227" s="269" t="s">
        <v>415</v>
      </c>
      <c r="D227" s="269" t="s">
        <v>290</v>
      </c>
      <c r="E227" s="270" t="s">
        <v>1501</v>
      </c>
      <c r="F227" s="271" t="s">
        <v>1502</v>
      </c>
      <c r="G227" s="272" t="s">
        <v>191</v>
      </c>
      <c r="H227" s="273">
        <v>500</v>
      </c>
      <c r="I227" s="274"/>
      <c r="J227" s="275">
        <f>ROUND(I227*H227,2)</f>
        <v>0</v>
      </c>
      <c r="K227" s="271" t="s">
        <v>241</v>
      </c>
      <c r="L227" s="276"/>
      <c r="M227" s="277" t="s">
        <v>39</v>
      </c>
      <c r="N227" s="278" t="s">
        <v>53</v>
      </c>
      <c r="O227" s="86"/>
      <c r="P227" s="238">
        <f>O227*H227</f>
        <v>0</v>
      </c>
      <c r="Q227" s="238">
        <v>0</v>
      </c>
      <c r="R227" s="238">
        <f>Q227*H227</f>
        <v>0</v>
      </c>
      <c r="S227" s="238">
        <v>0</v>
      </c>
      <c r="T227" s="239">
        <f>S227*H227</f>
        <v>0</v>
      </c>
      <c r="U227" s="39"/>
      <c r="V227" s="39"/>
      <c r="W227" s="39"/>
      <c r="X227" s="39"/>
      <c r="Y227" s="39"/>
      <c r="Z227" s="39"/>
      <c r="AA227" s="39"/>
      <c r="AB227" s="39"/>
      <c r="AC227" s="39"/>
      <c r="AD227" s="39"/>
      <c r="AE227" s="39"/>
      <c r="AR227" s="240" t="s">
        <v>289</v>
      </c>
      <c r="AT227" s="240" t="s">
        <v>290</v>
      </c>
      <c r="AU227" s="240" t="s">
        <v>87</v>
      </c>
      <c r="AY227" s="17" t="s">
        <v>235</v>
      </c>
      <c r="BE227" s="241">
        <f>IF(N227="základní",J227,0)</f>
        <v>0</v>
      </c>
      <c r="BF227" s="241">
        <f>IF(N227="snížená",J227,0)</f>
        <v>0</v>
      </c>
      <c r="BG227" s="241">
        <f>IF(N227="zákl. přenesená",J227,0)</f>
        <v>0</v>
      </c>
      <c r="BH227" s="241">
        <f>IF(N227="sníž. přenesená",J227,0)</f>
        <v>0</v>
      </c>
      <c r="BI227" s="241">
        <f>IF(N227="nulová",J227,0)</f>
        <v>0</v>
      </c>
      <c r="BJ227" s="17" t="s">
        <v>242</v>
      </c>
      <c r="BK227" s="241">
        <f>ROUND(I227*H227,2)</f>
        <v>0</v>
      </c>
      <c r="BL227" s="17" t="s">
        <v>242</v>
      </c>
      <c r="BM227" s="240" t="s">
        <v>1503</v>
      </c>
    </row>
    <row r="228" s="2" customFormat="1">
      <c r="A228" s="39"/>
      <c r="B228" s="40"/>
      <c r="C228" s="41"/>
      <c r="D228" s="242" t="s">
        <v>244</v>
      </c>
      <c r="E228" s="41"/>
      <c r="F228" s="243" t="s">
        <v>1502</v>
      </c>
      <c r="G228" s="41"/>
      <c r="H228" s="41"/>
      <c r="I228" s="149"/>
      <c r="J228" s="41"/>
      <c r="K228" s="41"/>
      <c r="L228" s="45"/>
      <c r="M228" s="244"/>
      <c r="N228" s="245"/>
      <c r="O228" s="86"/>
      <c r="P228" s="86"/>
      <c r="Q228" s="86"/>
      <c r="R228" s="86"/>
      <c r="S228" s="86"/>
      <c r="T228" s="87"/>
      <c r="U228" s="39"/>
      <c r="V228" s="39"/>
      <c r="W228" s="39"/>
      <c r="X228" s="39"/>
      <c r="Y228" s="39"/>
      <c r="Z228" s="39"/>
      <c r="AA228" s="39"/>
      <c r="AB228" s="39"/>
      <c r="AC228" s="39"/>
      <c r="AD228" s="39"/>
      <c r="AE228" s="39"/>
      <c r="AT228" s="17" t="s">
        <v>244</v>
      </c>
      <c r="AU228" s="17" t="s">
        <v>87</v>
      </c>
    </row>
    <row r="229" s="2" customFormat="1">
      <c r="A229" s="39"/>
      <c r="B229" s="40"/>
      <c r="C229" s="41"/>
      <c r="D229" s="242" t="s">
        <v>294</v>
      </c>
      <c r="E229" s="41"/>
      <c r="F229" s="246" t="s">
        <v>301</v>
      </c>
      <c r="G229" s="41"/>
      <c r="H229" s="41"/>
      <c r="I229" s="149"/>
      <c r="J229" s="41"/>
      <c r="K229" s="41"/>
      <c r="L229" s="45"/>
      <c r="M229" s="244"/>
      <c r="N229" s="245"/>
      <c r="O229" s="86"/>
      <c r="P229" s="86"/>
      <c r="Q229" s="86"/>
      <c r="R229" s="86"/>
      <c r="S229" s="86"/>
      <c r="T229" s="87"/>
      <c r="U229" s="39"/>
      <c r="V229" s="39"/>
      <c r="W229" s="39"/>
      <c r="X229" s="39"/>
      <c r="Y229" s="39"/>
      <c r="Z229" s="39"/>
      <c r="AA229" s="39"/>
      <c r="AB229" s="39"/>
      <c r="AC229" s="39"/>
      <c r="AD229" s="39"/>
      <c r="AE229" s="39"/>
      <c r="AT229" s="17" t="s">
        <v>294</v>
      </c>
      <c r="AU229" s="17" t="s">
        <v>87</v>
      </c>
    </row>
    <row r="230" s="13" customFormat="1">
      <c r="A230" s="13"/>
      <c r="B230" s="247"/>
      <c r="C230" s="248"/>
      <c r="D230" s="242" t="s">
        <v>248</v>
      </c>
      <c r="E230" s="249" t="s">
        <v>39</v>
      </c>
      <c r="F230" s="250" t="s">
        <v>1493</v>
      </c>
      <c r="G230" s="248"/>
      <c r="H230" s="251">
        <v>456</v>
      </c>
      <c r="I230" s="252"/>
      <c r="J230" s="248"/>
      <c r="K230" s="248"/>
      <c r="L230" s="253"/>
      <c r="M230" s="254"/>
      <c r="N230" s="255"/>
      <c r="O230" s="255"/>
      <c r="P230" s="255"/>
      <c r="Q230" s="255"/>
      <c r="R230" s="255"/>
      <c r="S230" s="255"/>
      <c r="T230" s="256"/>
      <c r="U230" s="13"/>
      <c r="V230" s="13"/>
      <c r="W230" s="13"/>
      <c r="X230" s="13"/>
      <c r="Y230" s="13"/>
      <c r="Z230" s="13"/>
      <c r="AA230" s="13"/>
      <c r="AB230" s="13"/>
      <c r="AC230" s="13"/>
      <c r="AD230" s="13"/>
      <c r="AE230" s="13"/>
      <c r="AT230" s="257" t="s">
        <v>248</v>
      </c>
      <c r="AU230" s="257" t="s">
        <v>87</v>
      </c>
      <c r="AV230" s="13" t="s">
        <v>89</v>
      </c>
      <c r="AW230" s="13" t="s">
        <v>41</v>
      </c>
      <c r="AX230" s="13" t="s">
        <v>80</v>
      </c>
      <c r="AY230" s="257" t="s">
        <v>235</v>
      </c>
    </row>
    <row r="231" s="13" customFormat="1">
      <c r="A231" s="13"/>
      <c r="B231" s="247"/>
      <c r="C231" s="248"/>
      <c r="D231" s="242" t="s">
        <v>248</v>
      </c>
      <c r="E231" s="249" t="s">
        <v>39</v>
      </c>
      <c r="F231" s="250" t="s">
        <v>1504</v>
      </c>
      <c r="G231" s="248"/>
      <c r="H231" s="251">
        <v>20</v>
      </c>
      <c r="I231" s="252"/>
      <c r="J231" s="248"/>
      <c r="K231" s="248"/>
      <c r="L231" s="253"/>
      <c r="M231" s="254"/>
      <c r="N231" s="255"/>
      <c r="O231" s="255"/>
      <c r="P231" s="255"/>
      <c r="Q231" s="255"/>
      <c r="R231" s="255"/>
      <c r="S231" s="255"/>
      <c r="T231" s="256"/>
      <c r="U231" s="13"/>
      <c r="V231" s="13"/>
      <c r="W231" s="13"/>
      <c r="X231" s="13"/>
      <c r="Y231" s="13"/>
      <c r="Z231" s="13"/>
      <c r="AA231" s="13"/>
      <c r="AB231" s="13"/>
      <c r="AC231" s="13"/>
      <c r="AD231" s="13"/>
      <c r="AE231" s="13"/>
      <c r="AT231" s="257" t="s">
        <v>248</v>
      </c>
      <c r="AU231" s="257" t="s">
        <v>87</v>
      </c>
      <c r="AV231" s="13" t="s">
        <v>89</v>
      </c>
      <c r="AW231" s="13" t="s">
        <v>41</v>
      </c>
      <c r="AX231" s="13" t="s">
        <v>80</v>
      </c>
      <c r="AY231" s="257" t="s">
        <v>235</v>
      </c>
    </row>
    <row r="232" s="13" customFormat="1">
      <c r="A232" s="13"/>
      <c r="B232" s="247"/>
      <c r="C232" s="248"/>
      <c r="D232" s="242" t="s">
        <v>248</v>
      </c>
      <c r="E232" s="249" t="s">
        <v>39</v>
      </c>
      <c r="F232" s="250" t="s">
        <v>1505</v>
      </c>
      <c r="G232" s="248"/>
      <c r="H232" s="251">
        <v>24</v>
      </c>
      <c r="I232" s="252"/>
      <c r="J232" s="248"/>
      <c r="K232" s="248"/>
      <c r="L232" s="253"/>
      <c r="M232" s="254"/>
      <c r="N232" s="255"/>
      <c r="O232" s="255"/>
      <c r="P232" s="255"/>
      <c r="Q232" s="255"/>
      <c r="R232" s="255"/>
      <c r="S232" s="255"/>
      <c r="T232" s="256"/>
      <c r="U232" s="13"/>
      <c r="V232" s="13"/>
      <c r="W232" s="13"/>
      <c r="X232" s="13"/>
      <c r="Y232" s="13"/>
      <c r="Z232" s="13"/>
      <c r="AA232" s="13"/>
      <c r="AB232" s="13"/>
      <c r="AC232" s="13"/>
      <c r="AD232" s="13"/>
      <c r="AE232" s="13"/>
      <c r="AT232" s="257" t="s">
        <v>248</v>
      </c>
      <c r="AU232" s="257" t="s">
        <v>87</v>
      </c>
      <c r="AV232" s="13" t="s">
        <v>89</v>
      </c>
      <c r="AW232" s="13" t="s">
        <v>41</v>
      </c>
      <c r="AX232" s="13" t="s">
        <v>80</v>
      </c>
      <c r="AY232" s="257" t="s">
        <v>235</v>
      </c>
    </row>
    <row r="233" s="14" customFormat="1">
      <c r="A233" s="14"/>
      <c r="B233" s="258"/>
      <c r="C233" s="259"/>
      <c r="D233" s="242" t="s">
        <v>248</v>
      </c>
      <c r="E233" s="260" t="s">
        <v>1407</v>
      </c>
      <c r="F233" s="261" t="s">
        <v>250</v>
      </c>
      <c r="G233" s="259"/>
      <c r="H233" s="262">
        <v>500</v>
      </c>
      <c r="I233" s="263"/>
      <c r="J233" s="259"/>
      <c r="K233" s="259"/>
      <c r="L233" s="264"/>
      <c r="M233" s="265"/>
      <c r="N233" s="266"/>
      <c r="O233" s="266"/>
      <c r="P233" s="266"/>
      <c r="Q233" s="266"/>
      <c r="R233" s="266"/>
      <c r="S233" s="266"/>
      <c r="T233" s="267"/>
      <c r="U233" s="14"/>
      <c r="V233" s="14"/>
      <c r="W233" s="14"/>
      <c r="X233" s="14"/>
      <c r="Y233" s="14"/>
      <c r="Z233" s="14"/>
      <c r="AA233" s="14"/>
      <c r="AB233" s="14"/>
      <c r="AC233" s="14"/>
      <c r="AD233" s="14"/>
      <c r="AE233" s="14"/>
      <c r="AT233" s="268" t="s">
        <v>248</v>
      </c>
      <c r="AU233" s="268" t="s">
        <v>87</v>
      </c>
      <c r="AV233" s="14" t="s">
        <v>242</v>
      </c>
      <c r="AW233" s="14" t="s">
        <v>41</v>
      </c>
      <c r="AX233" s="14" t="s">
        <v>87</v>
      </c>
      <c r="AY233" s="268" t="s">
        <v>235</v>
      </c>
    </row>
    <row r="234" s="12" customFormat="1" ht="25.92" customHeight="1">
      <c r="A234" s="12"/>
      <c r="B234" s="213"/>
      <c r="C234" s="214"/>
      <c r="D234" s="215" t="s">
        <v>79</v>
      </c>
      <c r="E234" s="216" t="s">
        <v>169</v>
      </c>
      <c r="F234" s="216" t="s">
        <v>166</v>
      </c>
      <c r="G234" s="214"/>
      <c r="H234" s="214"/>
      <c r="I234" s="217"/>
      <c r="J234" s="218">
        <f>BK234</f>
        <v>0</v>
      </c>
      <c r="K234" s="214"/>
      <c r="L234" s="219"/>
      <c r="M234" s="220"/>
      <c r="N234" s="221"/>
      <c r="O234" s="221"/>
      <c r="P234" s="222">
        <f>SUM(P235:P239)</f>
        <v>0</v>
      </c>
      <c r="Q234" s="221"/>
      <c r="R234" s="222">
        <f>SUM(R235:R239)</f>
        <v>0</v>
      </c>
      <c r="S234" s="221"/>
      <c r="T234" s="223">
        <f>SUM(T235:T239)</f>
        <v>0</v>
      </c>
      <c r="U234" s="12"/>
      <c r="V234" s="12"/>
      <c r="W234" s="12"/>
      <c r="X234" s="12"/>
      <c r="Y234" s="12"/>
      <c r="Z234" s="12"/>
      <c r="AA234" s="12"/>
      <c r="AB234" s="12"/>
      <c r="AC234" s="12"/>
      <c r="AD234" s="12"/>
      <c r="AE234" s="12"/>
      <c r="AR234" s="224" t="s">
        <v>236</v>
      </c>
      <c r="AT234" s="225" t="s">
        <v>79</v>
      </c>
      <c r="AU234" s="225" t="s">
        <v>80</v>
      </c>
      <c r="AY234" s="224" t="s">
        <v>235</v>
      </c>
      <c r="BK234" s="226">
        <f>SUM(BK235:BK239)</f>
        <v>0</v>
      </c>
    </row>
    <row r="235" s="2" customFormat="1" ht="21.75" customHeight="1">
      <c r="A235" s="39"/>
      <c r="B235" s="40"/>
      <c r="C235" s="229" t="s">
        <v>424</v>
      </c>
      <c r="D235" s="229" t="s">
        <v>238</v>
      </c>
      <c r="E235" s="230" t="s">
        <v>401</v>
      </c>
      <c r="F235" s="231" t="s">
        <v>402</v>
      </c>
      <c r="G235" s="232" t="s">
        <v>197</v>
      </c>
      <c r="H235" s="233">
        <v>4712</v>
      </c>
      <c r="I235" s="234"/>
      <c r="J235" s="235">
        <f>ROUND(I235*H235,2)</f>
        <v>0</v>
      </c>
      <c r="K235" s="231" t="s">
        <v>241</v>
      </c>
      <c r="L235" s="45"/>
      <c r="M235" s="236" t="s">
        <v>39</v>
      </c>
      <c r="N235" s="237" t="s">
        <v>53</v>
      </c>
      <c r="O235" s="86"/>
      <c r="P235" s="238">
        <f>O235*H235</f>
        <v>0</v>
      </c>
      <c r="Q235" s="238">
        <v>0</v>
      </c>
      <c r="R235" s="238">
        <f>Q235*H235</f>
        <v>0</v>
      </c>
      <c r="S235" s="238">
        <v>0</v>
      </c>
      <c r="T235" s="239">
        <f>S235*H235</f>
        <v>0</v>
      </c>
      <c r="U235" s="39"/>
      <c r="V235" s="39"/>
      <c r="W235" s="39"/>
      <c r="X235" s="39"/>
      <c r="Y235" s="39"/>
      <c r="Z235" s="39"/>
      <c r="AA235" s="39"/>
      <c r="AB235" s="39"/>
      <c r="AC235" s="39"/>
      <c r="AD235" s="39"/>
      <c r="AE235" s="39"/>
      <c r="AR235" s="240" t="s">
        <v>242</v>
      </c>
      <c r="AT235" s="240" t="s">
        <v>238</v>
      </c>
      <c r="AU235" s="240" t="s">
        <v>87</v>
      </c>
      <c r="AY235" s="17" t="s">
        <v>235</v>
      </c>
      <c r="BE235" s="241">
        <f>IF(N235="základní",J235,0)</f>
        <v>0</v>
      </c>
      <c r="BF235" s="241">
        <f>IF(N235="snížená",J235,0)</f>
        <v>0</v>
      </c>
      <c r="BG235" s="241">
        <f>IF(N235="zákl. přenesená",J235,0)</f>
        <v>0</v>
      </c>
      <c r="BH235" s="241">
        <f>IF(N235="sníž. přenesená",J235,0)</f>
        <v>0</v>
      </c>
      <c r="BI235" s="241">
        <f>IF(N235="nulová",J235,0)</f>
        <v>0</v>
      </c>
      <c r="BJ235" s="17" t="s">
        <v>242</v>
      </c>
      <c r="BK235" s="241">
        <f>ROUND(I235*H235,2)</f>
        <v>0</v>
      </c>
      <c r="BL235" s="17" t="s">
        <v>242</v>
      </c>
      <c r="BM235" s="240" t="s">
        <v>1506</v>
      </c>
    </row>
    <row r="236" s="2" customFormat="1">
      <c r="A236" s="39"/>
      <c r="B236" s="40"/>
      <c r="C236" s="41"/>
      <c r="D236" s="242" t="s">
        <v>244</v>
      </c>
      <c r="E236" s="41"/>
      <c r="F236" s="243" t="s">
        <v>404</v>
      </c>
      <c r="G236" s="41"/>
      <c r="H236" s="41"/>
      <c r="I236" s="149"/>
      <c r="J236" s="41"/>
      <c r="K236" s="41"/>
      <c r="L236" s="45"/>
      <c r="M236" s="244"/>
      <c r="N236" s="245"/>
      <c r="O236" s="86"/>
      <c r="P236" s="86"/>
      <c r="Q236" s="86"/>
      <c r="R236" s="86"/>
      <c r="S236" s="86"/>
      <c r="T236" s="87"/>
      <c r="U236" s="39"/>
      <c r="V236" s="39"/>
      <c r="W236" s="39"/>
      <c r="X236" s="39"/>
      <c r="Y236" s="39"/>
      <c r="Z236" s="39"/>
      <c r="AA236" s="39"/>
      <c r="AB236" s="39"/>
      <c r="AC236" s="39"/>
      <c r="AD236" s="39"/>
      <c r="AE236" s="39"/>
      <c r="AT236" s="17" t="s">
        <v>244</v>
      </c>
      <c r="AU236" s="17" t="s">
        <v>87</v>
      </c>
    </row>
    <row r="237" s="2" customFormat="1">
      <c r="A237" s="39"/>
      <c r="B237" s="40"/>
      <c r="C237" s="41"/>
      <c r="D237" s="242" t="s">
        <v>294</v>
      </c>
      <c r="E237" s="41"/>
      <c r="F237" s="246" t="s">
        <v>405</v>
      </c>
      <c r="G237" s="41"/>
      <c r="H237" s="41"/>
      <c r="I237" s="149"/>
      <c r="J237" s="41"/>
      <c r="K237" s="41"/>
      <c r="L237" s="45"/>
      <c r="M237" s="244"/>
      <c r="N237" s="245"/>
      <c r="O237" s="86"/>
      <c r="P237" s="86"/>
      <c r="Q237" s="86"/>
      <c r="R237" s="86"/>
      <c r="S237" s="86"/>
      <c r="T237" s="87"/>
      <c r="U237" s="39"/>
      <c r="V237" s="39"/>
      <c r="W237" s="39"/>
      <c r="X237" s="39"/>
      <c r="Y237" s="39"/>
      <c r="Z237" s="39"/>
      <c r="AA237" s="39"/>
      <c r="AB237" s="39"/>
      <c r="AC237" s="39"/>
      <c r="AD237" s="39"/>
      <c r="AE237" s="39"/>
      <c r="AT237" s="17" t="s">
        <v>294</v>
      </c>
      <c r="AU237" s="17" t="s">
        <v>87</v>
      </c>
    </row>
    <row r="238" s="13" customFormat="1">
      <c r="A238" s="13"/>
      <c r="B238" s="247"/>
      <c r="C238" s="248"/>
      <c r="D238" s="242" t="s">
        <v>248</v>
      </c>
      <c r="E238" s="249" t="s">
        <v>39</v>
      </c>
      <c r="F238" s="250" t="s">
        <v>1507</v>
      </c>
      <c r="G238" s="248"/>
      <c r="H238" s="251">
        <v>4712</v>
      </c>
      <c r="I238" s="252"/>
      <c r="J238" s="248"/>
      <c r="K238" s="248"/>
      <c r="L238" s="253"/>
      <c r="M238" s="254"/>
      <c r="N238" s="255"/>
      <c r="O238" s="255"/>
      <c r="P238" s="255"/>
      <c r="Q238" s="255"/>
      <c r="R238" s="255"/>
      <c r="S238" s="255"/>
      <c r="T238" s="256"/>
      <c r="U238" s="13"/>
      <c r="V238" s="13"/>
      <c r="W238" s="13"/>
      <c r="X238" s="13"/>
      <c r="Y238" s="13"/>
      <c r="Z238" s="13"/>
      <c r="AA238" s="13"/>
      <c r="AB238" s="13"/>
      <c r="AC238" s="13"/>
      <c r="AD238" s="13"/>
      <c r="AE238" s="13"/>
      <c r="AT238" s="257" t="s">
        <v>248</v>
      </c>
      <c r="AU238" s="257" t="s">
        <v>87</v>
      </c>
      <c r="AV238" s="13" t="s">
        <v>89</v>
      </c>
      <c r="AW238" s="13" t="s">
        <v>41</v>
      </c>
      <c r="AX238" s="13" t="s">
        <v>80</v>
      </c>
      <c r="AY238" s="257" t="s">
        <v>235</v>
      </c>
    </row>
    <row r="239" s="14" customFormat="1">
      <c r="A239" s="14"/>
      <c r="B239" s="258"/>
      <c r="C239" s="259"/>
      <c r="D239" s="242" t="s">
        <v>248</v>
      </c>
      <c r="E239" s="260" t="s">
        <v>39</v>
      </c>
      <c r="F239" s="261" t="s">
        <v>250</v>
      </c>
      <c r="G239" s="259"/>
      <c r="H239" s="262">
        <v>4712</v>
      </c>
      <c r="I239" s="263"/>
      <c r="J239" s="259"/>
      <c r="K239" s="259"/>
      <c r="L239" s="264"/>
      <c r="M239" s="279"/>
      <c r="N239" s="280"/>
      <c r="O239" s="280"/>
      <c r="P239" s="280"/>
      <c r="Q239" s="280"/>
      <c r="R239" s="280"/>
      <c r="S239" s="280"/>
      <c r="T239" s="281"/>
      <c r="U239" s="14"/>
      <c r="V239" s="14"/>
      <c r="W239" s="14"/>
      <c r="X239" s="14"/>
      <c r="Y239" s="14"/>
      <c r="Z239" s="14"/>
      <c r="AA239" s="14"/>
      <c r="AB239" s="14"/>
      <c r="AC239" s="14"/>
      <c r="AD239" s="14"/>
      <c r="AE239" s="14"/>
      <c r="AT239" s="268" t="s">
        <v>248</v>
      </c>
      <c r="AU239" s="268" t="s">
        <v>87</v>
      </c>
      <c r="AV239" s="14" t="s">
        <v>242</v>
      </c>
      <c r="AW239" s="14" t="s">
        <v>41</v>
      </c>
      <c r="AX239" s="14" t="s">
        <v>87</v>
      </c>
      <c r="AY239" s="268" t="s">
        <v>235</v>
      </c>
    </row>
    <row r="240" s="2" customFormat="1" ht="6.96" customHeight="1">
      <c r="A240" s="39"/>
      <c r="B240" s="61"/>
      <c r="C240" s="62"/>
      <c r="D240" s="62"/>
      <c r="E240" s="62"/>
      <c r="F240" s="62"/>
      <c r="G240" s="62"/>
      <c r="H240" s="62"/>
      <c r="I240" s="178"/>
      <c r="J240" s="62"/>
      <c r="K240" s="62"/>
      <c r="L240" s="45"/>
      <c r="M240" s="39"/>
      <c r="O240" s="39"/>
      <c r="P240" s="39"/>
      <c r="Q240" s="39"/>
      <c r="R240" s="39"/>
      <c r="S240" s="39"/>
      <c r="T240" s="39"/>
      <c r="U240" s="39"/>
      <c r="V240" s="39"/>
      <c r="W240" s="39"/>
      <c r="X240" s="39"/>
      <c r="Y240" s="39"/>
      <c r="Z240" s="39"/>
      <c r="AA240" s="39"/>
      <c r="AB240" s="39"/>
      <c r="AC240" s="39"/>
      <c r="AD240" s="39"/>
      <c r="AE240" s="39"/>
    </row>
  </sheetData>
  <sheetProtection sheet="1" autoFilter="0" formatColumns="0" formatRows="0" objects="1" scenarios="1" spinCount="100000" saltValue="5vMHmO9pS8jwKT1Kh1hVle8akz+JmujFzn+NcwwylhJx8WQrB1N39z2mjSQzuyelNct8nV01gUokWhQaa5tHeg==" hashValue="zHGoA31JYDRLoBzjrEHM8d0j+MawohjxRlsyhtdpV1JSXbJG+To7AxZmYtX4fi2vBhBDMXradMMV+flTsppuOA==" algorithmName="SHA-512" password="CC35"/>
  <autoFilter ref="C87:K23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149</v>
      </c>
      <c r="AZ2" s="141" t="s">
        <v>1508</v>
      </c>
      <c r="BA2" s="141" t="s">
        <v>433</v>
      </c>
      <c r="BB2" s="141" t="s">
        <v>197</v>
      </c>
      <c r="BC2" s="141" t="s">
        <v>1509</v>
      </c>
      <c r="BD2" s="141" t="s">
        <v>89</v>
      </c>
    </row>
    <row r="3" hidden="1" s="1" customFormat="1" ht="6.96" customHeight="1">
      <c r="B3" s="142"/>
      <c r="C3" s="143"/>
      <c r="D3" s="143"/>
      <c r="E3" s="143"/>
      <c r="F3" s="143"/>
      <c r="G3" s="143"/>
      <c r="H3" s="143"/>
      <c r="I3" s="144"/>
      <c r="J3" s="143"/>
      <c r="K3" s="143"/>
      <c r="L3" s="20"/>
      <c r="AT3" s="17" t="s">
        <v>89</v>
      </c>
      <c r="AZ3" s="141" t="s">
        <v>1510</v>
      </c>
      <c r="BA3" s="141" t="s">
        <v>658</v>
      </c>
      <c r="BB3" s="141" t="s">
        <v>197</v>
      </c>
      <c r="BC3" s="141" t="s">
        <v>1511</v>
      </c>
      <c r="BD3" s="141" t="s">
        <v>89</v>
      </c>
    </row>
    <row r="4" hidden="1" s="1" customFormat="1" ht="24.96" customHeight="1">
      <c r="B4" s="20"/>
      <c r="D4" s="145" t="s">
        <v>188</v>
      </c>
      <c r="I4" s="140"/>
      <c r="L4" s="20"/>
      <c r="M4" s="146" t="s">
        <v>10</v>
      </c>
      <c r="AT4" s="17" t="s">
        <v>41</v>
      </c>
      <c r="AZ4" s="141" t="s">
        <v>1512</v>
      </c>
      <c r="BA4" s="141" t="s">
        <v>653</v>
      </c>
      <c r="BB4" s="141" t="s">
        <v>182</v>
      </c>
      <c r="BC4" s="141" t="s">
        <v>1513</v>
      </c>
      <c r="BD4" s="141" t="s">
        <v>89</v>
      </c>
    </row>
    <row r="5" hidden="1" s="1" customFormat="1" ht="6.96" customHeight="1">
      <c r="B5" s="20"/>
      <c r="I5" s="140"/>
      <c r="L5" s="20"/>
      <c r="AZ5" s="141" t="s">
        <v>1514</v>
      </c>
      <c r="BA5" s="141" t="s">
        <v>919</v>
      </c>
      <c r="BB5" s="141" t="s">
        <v>191</v>
      </c>
      <c r="BC5" s="141" t="s">
        <v>1515</v>
      </c>
      <c r="BD5" s="141" t="s">
        <v>89</v>
      </c>
    </row>
    <row r="6" hidden="1" s="1" customFormat="1" ht="12" customHeight="1">
      <c r="B6" s="20"/>
      <c r="D6" s="147" t="s">
        <v>16</v>
      </c>
      <c r="I6" s="140"/>
      <c r="L6" s="20"/>
    </row>
    <row r="7" hidden="1" s="1" customFormat="1" ht="23.25" customHeight="1">
      <c r="B7" s="20"/>
      <c r="E7" s="148" t="str">
        <f>'Rekapitulace stavby'!K6</f>
        <v>Výměna kolejnic v úseku Ústí n.L. západ - Kadaň Prunéřov, Ústí n.L. západ-Bílina atd. 2020</v>
      </c>
      <c r="F7" s="147"/>
      <c r="G7" s="147"/>
      <c r="H7" s="147"/>
      <c r="I7" s="140"/>
      <c r="L7" s="20"/>
    </row>
    <row r="8" hidden="1" s="1" customFormat="1" ht="12" customHeight="1">
      <c r="B8" s="20"/>
      <c r="D8" s="147" t="s">
        <v>202</v>
      </c>
      <c r="I8" s="140"/>
      <c r="L8" s="20"/>
    </row>
    <row r="9" hidden="1" s="2" customFormat="1" ht="16.5" customHeight="1">
      <c r="A9" s="39"/>
      <c r="B9" s="45"/>
      <c r="C9" s="39"/>
      <c r="D9" s="39"/>
      <c r="E9" s="148" t="s">
        <v>1516</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1517</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ROUND((SUM(BE89:BE172)),  2)</f>
        <v>0</v>
      </c>
      <c r="G35" s="39"/>
      <c r="H35" s="39"/>
      <c r="I35" s="167">
        <v>0.20999999999999999</v>
      </c>
      <c r="J35" s="166">
        <f>ROUND(((SUM(BE89:BE172))*I35),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ROUND((SUM(BF89:BF172)),  2)</f>
        <v>0</v>
      </c>
      <c r="G36" s="39"/>
      <c r="H36" s="39"/>
      <c r="I36" s="167">
        <v>0.14999999999999999</v>
      </c>
      <c r="J36" s="166">
        <f>ROUND(((SUM(BF89:BF172))*I36),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ROUND((SUM(BG89:BG172)),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ROUND((SUM(BH89:BH172)),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ROUND((SUM(BI89:BI172)),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1516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Č51 - TK Milostín – Měcholupy</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J145</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J150</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1516</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Č51 - TK Milostín – Měcholupy</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P90+P145+P150</f>
        <v>0</v>
      </c>
      <c r="Q89" s="98"/>
      <c r="R89" s="210">
        <f>R90+R145+R150</f>
        <v>17.704275599999999</v>
      </c>
      <c r="S89" s="98"/>
      <c r="T89" s="211">
        <f>T90+T145+T150</f>
        <v>0</v>
      </c>
      <c r="U89" s="39"/>
      <c r="V89" s="39"/>
      <c r="W89" s="39"/>
      <c r="X89" s="39"/>
      <c r="Y89" s="39"/>
      <c r="Z89" s="39"/>
      <c r="AA89" s="39"/>
      <c r="AB89" s="39"/>
      <c r="AC89" s="39"/>
      <c r="AD89" s="39"/>
      <c r="AE89" s="39"/>
      <c r="AT89" s="17" t="s">
        <v>79</v>
      </c>
      <c r="AU89" s="17" t="s">
        <v>215</v>
      </c>
      <c r="BK89" s="212">
        <f>BK90+BK145+BK150</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17.704275599999999</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SUM(P92:P144)</f>
        <v>0</v>
      </c>
      <c r="Q91" s="221"/>
      <c r="R91" s="222">
        <f>SUM(R92:R144)</f>
        <v>17.704275599999999</v>
      </c>
      <c r="S91" s="221"/>
      <c r="T91" s="223">
        <f>SUM(T92:T144)</f>
        <v>0</v>
      </c>
      <c r="U91" s="12"/>
      <c r="V91" s="12"/>
      <c r="W91" s="12"/>
      <c r="X91" s="12"/>
      <c r="Y91" s="12"/>
      <c r="Z91" s="12"/>
      <c r="AA91" s="12"/>
      <c r="AB91" s="12"/>
      <c r="AC91" s="12"/>
      <c r="AD91" s="12"/>
      <c r="AE91" s="12"/>
      <c r="AR91" s="224" t="s">
        <v>87</v>
      </c>
      <c r="AT91" s="225" t="s">
        <v>79</v>
      </c>
      <c r="AU91" s="225" t="s">
        <v>87</v>
      </c>
      <c r="AY91" s="224" t="s">
        <v>235</v>
      </c>
      <c r="BK91" s="226">
        <f>SUM(BK92:BK144)</f>
        <v>0</v>
      </c>
    </row>
    <row r="92" s="2" customFormat="1" ht="21.75" customHeight="1">
      <c r="A92" s="39"/>
      <c r="B92" s="40"/>
      <c r="C92" s="229" t="s">
        <v>87</v>
      </c>
      <c r="D92" s="229" t="s">
        <v>238</v>
      </c>
      <c r="E92" s="230" t="s">
        <v>283</v>
      </c>
      <c r="F92" s="231" t="s">
        <v>284</v>
      </c>
      <c r="G92" s="232" t="s">
        <v>197</v>
      </c>
      <c r="H92" s="233">
        <v>290</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1518</v>
      </c>
    </row>
    <row r="93" s="2" customFormat="1">
      <c r="A93" s="39"/>
      <c r="B93" s="40"/>
      <c r="C93" s="41"/>
      <c r="D93" s="242" t="s">
        <v>244</v>
      </c>
      <c r="E93" s="41"/>
      <c r="F93" s="243" t="s">
        <v>286</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287</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39</v>
      </c>
      <c r="F95" s="250" t="s">
        <v>1519</v>
      </c>
      <c r="G95" s="248"/>
      <c r="H95" s="251">
        <v>290</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41</v>
      </c>
      <c r="AX95" s="13" t="s">
        <v>80</v>
      </c>
      <c r="AY95" s="257" t="s">
        <v>235</v>
      </c>
    </row>
    <row r="96" s="14" customFormat="1">
      <c r="A96" s="14"/>
      <c r="B96" s="258"/>
      <c r="C96" s="259"/>
      <c r="D96" s="242" t="s">
        <v>248</v>
      </c>
      <c r="E96" s="260" t="s">
        <v>1510</v>
      </c>
      <c r="F96" s="261" t="s">
        <v>250</v>
      </c>
      <c r="G96" s="259"/>
      <c r="H96" s="262">
        <v>290</v>
      </c>
      <c r="I96" s="263"/>
      <c r="J96" s="259"/>
      <c r="K96" s="259"/>
      <c r="L96" s="264"/>
      <c r="M96" s="265"/>
      <c r="N96" s="266"/>
      <c r="O96" s="266"/>
      <c r="P96" s="266"/>
      <c r="Q96" s="266"/>
      <c r="R96" s="266"/>
      <c r="S96" s="266"/>
      <c r="T96" s="267"/>
      <c r="U96" s="14"/>
      <c r="V96" s="14"/>
      <c r="W96" s="14"/>
      <c r="X96" s="14"/>
      <c r="Y96" s="14"/>
      <c r="Z96" s="14"/>
      <c r="AA96" s="14"/>
      <c r="AB96" s="14"/>
      <c r="AC96" s="14"/>
      <c r="AD96" s="14"/>
      <c r="AE96" s="14"/>
      <c r="AT96" s="268" t="s">
        <v>248</v>
      </c>
      <c r="AU96" s="268" t="s">
        <v>89</v>
      </c>
      <c r="AV96" s="14" t="s">
        <v>242</v>
      </c>
      <c r="AW96" s="14" t="s">
        <v>41</v>
      </c>
      <c r="AX96" s="14" t="s">
        <v>87</v>
      </c>
      <c r="AY96" s="268" t="s">
        <v>235</v>
      </c>
    </row>
    <row r="97" s="2" customFormat="1" ht="21.75" customHeight="1">
      <c r="A97" s="39"/>
      <c r="B97" s="40"/>
      <c r="C97" s="269" t="s">
        <v>89</v>
      </c>
      <c r="D97" s="269" t="s">
        <v>290</v>
      </c>
      <c r="E97" s="270" t="s">
        <v>319</v>
      </c>
      <c r="F97" s="271" t="s">
        <v>320</v>
      </c>
      <c r="G97" s="272" t="s">
        <v>191</v>
      </c>
      <c r="H97" s="273">
        <v>2.4169999999999998</v>
      </c>
      <c r="I97" s="274"/>
      <c r="J97" s="275">
        <f>ROUND(I97*H97,2)</f>
        <v>0</v>
      </c>
      <c r="K97" s="271" t="s">
        <v>241</v>
      </c>
      <c r="L97" s="276"/>
      <c r="M97" s="277" t="s">
        <v>39</v>
      </c>
      <c r="N97" s="278" t="s">
        <v>53</v>
      </c>
      <c r="O97" s="86"/>
      <c r="P97" s="238">
        <f>O97*H97</f>
        <v>0</v>
      </c>
      <c r="Q97" s="238">
        <v>5.9268000000000001</v>
      </c>
      <c r="R97" s="238">
        <f>Q97*H97</f>
        <v>14.3250756</v>
      </c>
      <c r="S97" s="238">
        <v>0</v>
      </c>
      <c r="T97" s="239">
        <f>S97*H97</f>
        <v>0</v>
      </c>
      <c r="U97" s="39"/>
      <c r="V97" s="39"/>
      <c r="W97" s="39"/>
      <c r="X97" s="39"/>
      <c r="Y97" s="39"/>
      <c r="Z97" s="39"/>
      <c r="AA97" s="39"/>
      <c r="AB97" s="39"/>
      <c r="AC97" s="39"/>
      <c r="AD97" s="39"/>
      <c r="AE97" s="39"/>
      <c r="AR97" s="240" t="s">
        <v>289</v>
      </c>
      <c r="AT97" s="240" t="s">
        <v>290</v>
      </c>
      <c r="AU97" s="240" t="s">
        <v>89</v>
      </c>
      <c r="AY97" s="17" t="s">
        <v>235</v>
      </c>
      <c r="BE97" s="241">
        <f>IF(N97="základní",J97,0)</f>
        <v>0</v>
      </c>
      <c r="BF97" s="241">
        <f>IF(N97="snížená",J97,0)</f>
        <v>0</v>
      </c>
      <c r="BG97" s="241">
        <f>IF(N97="zákl. přenesená",J97,0)</f>
        <v>0</v>
      </c>
      <c r="BH97" s="241">
        <f>IF(N97="sníž. přenesená",J97,0)</f>
        <v>0</v>
      </c>
      <c r="BI97" s="241">
        <f>IF(N97="nulová",J97,0)</f>
        <v>0</v>
      </c>
      <c r="BJ97" s="17" t="s">
        <v>242</v>
      </c>
      <c r="BK97" s="241">
        <f>ROUND(I97*H97,2)</f>
        <v>0</v>
      </c>
      <c r="BL97" s="17" t="s">
        <v>242</v>
      </c>
      <c r="BM97" s="240" t="s">
        <v>1520</v>
      </c>
    </row>
    <row r="98" s="2" customFormat="1">
      <c r="A98" s="39"/>
      <c r="B98" s="40"/>
      <c r="C98" s="41"/>
      <c r="D98" s="242" t="s">
        <v>244</v>
      </c>
      <c r="E98" s="41"/>
      <c r="F98" s="243" t="s">
        <v>320</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244</v>
      </c>
      <c r="AU98" s="17" t="s">
        <v>89</v>
      </c>
    </row>
    <row r="99" s="2" customFormat="1">
      <c r="A99" s="39"/>
      <c r="B99" s="40"/>
      <c r="C99" s="41"/>
      <c r="D99" s="242" t="s">
        <v>294</v>
      </c>
      <c r="E99" s="41"/>
      <c r="F99" s="246" t="s">
        <v>301</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294</v>
      </c>
      <c r="AU99" s="17" t="s">
        <v>89</v>
      </c>
    </row>
    <row r="100" s="13" customFormat="1">
      <c r="A100" s="13"/>
      <c r="B100" s="247"/>
      <c r="C100" s="248"/>
      <c r="D100" s="242" t="s">
        <v>248</v>
      </c>
      <c r="E100" s="249" t="s">
        <v>39</v>
      </c>
      <c r="F100" s="250" t="s">
        <v>1521</v>
      </c>
      <c r="G100" s="248"/>
      <c r="H100" s="251">
        <v>2.4169999999999998</v>
      </c>
      <c r="I100" s="252"/>
      <c r="J100" s="248"/>
      <c r="K100" s="248"/>
      <c r="L100" s="253"/>
      <c r="M100" s="254"/>
      <c r="N100" s="255"/>
      <c r="O100" s="255"/>
      <c r="P100" s="255"/>
      <c r="Q100" s="255"/>
      <c r="R100" s="255"/>
      <c r="S100" s="255"/>
      <c r="T100" s="256"/>
      <c r="U100" s="13"/>
      <c r="V100" s="13"/>
      <c r="W100" s="13"/>
      <c r="X100" s="13"/>
      <c r="Y100" s="13"/>
      <c r="Z100" s="13"/>
      <c r="AA100" s="13"/>
      <c r="AB100" s="13"/>
      <c r="AC100" s="13"/>
      <c r="AD100" s="13"/>
      <c r="AE100" s="13"/>
      <c r="AT100" s="257" t="s">
        <v>248</v>
      </c>
      <c r="AU100" s="257" t="s">
        <v>89</v>
      </c>
      <c r="AV100" s="13" t="s">
        <v>89</v>
      </c>
      <c r="AW100" s="13" t="s">
        <v>41</v>
      </c>
      <c r="AX100" s="13" t="s">
        <v>80</v>
      </c>
      <c r="AY100" s="257" t="s">
        <v>235</v>
      </c>
    </row>
    <row r="101" s="14" customFormat="1">
      <c r="A101" s="14"/>
      <c r="B101" s="258"/>
      <c r="C101" s="259"/>
      <c r="D101" s="242" t="s">
        <v>248</v>
      </c>
      <c r="E101" s="260" t="s">
        <v>39</v>
      </c>
      <c r="F101" s="261" t="s">
        <v>250</v>
      </c>
      <c r="G101" s="259"/>
      <c r="H101" s="262">
        <v>2.4169999999999998</v>
      </c>
      <c r="I101" s="263"/>
      <c r="J101" s="259"/>
      <c r="K101" s="259"/>
      <c r="L101" s="264"/>
      <c r="M101" s="265"/>
      <c r="N101" s="266"/>
      <c r="O101" s="266"/>
      <c r="P101" s="266"/>
      <c r="Q101" s="266"/>
      <c r="R101" s="266"/>
      <c r="S101" s="266"/>
      <c r="T101" s="267"/>
      <c r="U101" s="14"/>
      <c r="V101" s="14"/>
      <c r="W101" s="14"/>
      <c r="X101" s="14"/>
      <c r="Y101" s="14"/>
      <c r="Z101" s="14"/>
      <c r="AA101" s="14"/>
      <c r="AB101" s="14"/>
      <c r="AC101" s="14"/>
      <c r="AD101" s="14"/>
      <c r="AE101" s="14"/>
      <c r="AT101" s="268" t="s">
        <v>248</v>
      </c>
      <c r="AU101" s="268" t="s">
        <v>89</v>
      </c>
      <c r="AV101" s="14" t="s">
        <v>242</v>
      </c>
      <c r="AW101" s="14" t="s">
        <v>41</v>
      </c>
      <c r="AX101" s="14" t="s">
        <v>87</v>
      </c>
      <c r="AY101" s="268" t="s">
        <v>235</v>
      </c>
    </row>
    <row r="102" s="2" customFormat="1" ht="21.75" customHeight="1">
      <c r="A102" s="39"/>
      <c r="B102" s="40"/>
      <c r="C102" s="269" t="s">
        <v>258</v>
      </c>
      <c r="D102" s="269" t="s">
        <v>290</v>
      </c>
      <c r="E102" s="270" t="s">
        <v>303</v>
      </c>
      <c r="F102" s="271" t="s">
        <v>304</v>
      </c>
      <c r="G102" s="272" t="s">
        <v>191</v>
      </c>
      <c r="H102" s="273">
        <v>1280</v>
      </c>
      <c r="I102" s="274"/>
      <c r="J102" s="275">
        <f>ROUND(I102*H102,2)</f>
        <v>0</v>
      </c>
      <c r="K102" s="271" t="s">
        <v>241</v>
      </c>
      <c r="L102" s="276"/>
      <c r="M102" s="277" t="s">
        <v>39</v>
      </c>
      <c r="N102" s="278" t="s">
        <v>53</v>
      </c>
      <c r="O102" s="86"/>
      <c r="P102" s="238">
        <f>O102*H102</f>
        <v>0</v>
      </c>
      <c r="Q102" s="238">
        <v>0.00018000000000000001</v>
      </c>
      <c r="R102" s="238">
        <f>Q102*H102</f>
        <v>0.23040000000000002</v>
      </c>
      <c r="S102" s="238">
        <v>0</v>
      </c>
      <c r="T102" s="239">
        <f>S102*H102</f>
        <v>0</v>
      </c>
      <c r="U102" s="39"/>
      <c r="V102" s="39"/>
      <c r="W102" s="39"/>
      <c r="X102" s="39"/>
      <c r="Y102" s="39"/>
      <c r="Z102" s="39"/>
      <c r="AA102" s="39"/>
      <c r="AB102" s="39"/>
      <c r="AC102" s="39"/>
      <c r="AD102" s="39"/>
      <c r="AE102" s="39"/>
      <c r="AR102" s="240" t="s">
        <v>289</v>
      </c>
      <c r="AT102" s="240" t="s">
        <v>290</v>
      </c>
      <c r="AU102" s="240" t="s">
        <v>89</v>
      </c>
      <c r="AY102" s="17" t="s">
        <v>235</v>
      </c>
      <c r="BE102" s="241">
        <f>IF(N102="základní",J102,0)</f>
        <v>0</v>
      </c>
      <c r="BF102" s="241">
        <f>IF(N102="snížená",J102,0)</f>
        <v>0</v>
      </c>
      <c r="BG102" s="241">
        <f>IF(N102="zákl. přenesená",J102,0)</f>
        <v>0</v>
      </c>
      <c r="BH102" s="241">
        <f>IF(N102="sníž. přenesená",J102,0)</f>
        <v>0</v>
      </c>
      <c r="BI102" s="241">
        <f>IF(N102="nulová",J102,0)</f>
        <v>0</v>
      </c>
      <c r="BJ102" s="17" t="s">
        <v>242</v>
      </c>
      <c r="BK102" s="241">
        <f>ROUND(I102*H102,2)</f>
        <v>0</v>
      </c>
      <c r="BL102" s="17" t="s">
        <v>242</v>
      </c>
      <c r="BM102" s="240" t="s">
        <v>1522</v>
      </c>
    </row>
    <row r="103" s="2" customFormat="1">
      <c r="A103" s="39"/>
      <c r="B103" s="40"/>
      <c r="C103" s="41"/>
      <c r="D103" s="242" t="s">
        <v>244</v>
      </c>
      <c r="E103" s="41"/>
      <c r="F103" s="243" t="s">
        <v>304</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244</v>
      </c>
      <c r="AU103" s="17" t="s">
        <v>89</v>
      </c>
    </row>
    <row r="104" s="13" customFormat="1">
      <c r="A104" s="13"/>
      <c r="B104" s="247"/>
      <c r="C104" s="248"/>
      <c r="D104" s="242" t="s">
        <v>248</v>
      </c>
      <c r="E104" s="249" t="s">
        <v>39</v>
      </c>
      <c r="F104" s="250" t="s">
        <v>1523</v>
      </c>
      <c r="G104" s="248"/>
      <c r="H104" s="251">
        <v>1280</v>
      </c>
      <c r="I104" s="252"/>
      <c r="J104" s="248"/>
      <c r="K104" s="248"/>
      <c r="L104" s="253"/>
      <c r="M104" s="254"/>
      <c r="N104" s="255"/>
      <c r="O104" s="255"/>
      <c r="P104" s="255"/>
      <c r="Q104" s="255"/>
      <c r="R104" s="255"/>
      <c r="S104" s="255"/>
      <c r="T104" s="256"/>
      <c r="U104" s="13"/>
      <c r="V104" s="13"/>
      <c r="W104" s="13"/>
      <c r="X104" s="13"/>
      <c r="Y104" s="13"/>
      <c r="Z104" s="13"/>
      <c r="AA104" s="13"/>
      <c r="AB104" s="13"/>
      <c r="AC104" s="13"/>
      <c r="AD104" s="13"/>
      <c r="AE104" s="13"/>
      <c r="AT104" s="257" t="s">
        <v>248</v>
      </c>
      <c r="AU104" s="257" t="s">
        <v>89</v>
      </c>
      <c r="AV104" s="13" t="s">
        <v>89</v>
      </c>
      <c r="AW104" s="13" t="s">
        <v>41</v>
      </c>
      <c r="AX104" s="13" t="s">
        <v>80</v>
      </c>
      <c r="AY104" s="257" t="s">
        <v>235</v>
      </c>
    </row>
    <row r="105" s="14" customFormat="1">
      <c r="A105" s="14"/>
      <c r="B105" s="258"/>
      <c r="C105" s="259"/>
      <c r="D105" s="242" t="s">
        <v>248</v>
      </c>
      <c r="E105" s="260" t="s">
        <v>1514</v>
      </c>
      <c r="F105" s="261" t="s">
        <v>250</v>
      </c>
      <c r="G105" s="259"/>
      <c r="H105" s="262">
        <v>1280</v>
      </c>
      <c r="I105" s="263"/>
      <c r="J105" s="259"/>
      <c r="K105" s="259"/>
      <c r="L105" s="264"/>
      <c r="M105" s="265"/>
      <c r="N105" s="266"/>
      <c r="O105" s="266"/>
      <c r="P105" s="266"/>
      <c r="Q105" s="266"/>
      <c r="R105" s="266"/>
      <c r="S105" s="266"/>
      <c r="T105" s="267"/>
      <c r="U105" s="14"/>
      <c r="V105" s="14"/>
      <c r="W105" s="14"/>
      <c r="X105" s="14"/>
      <c r="Y105" s="14"/>
      <c r="Z105" s="14"/>
      <c r="AA105" s="14"/>
      <c r="AB105" s="14"/>
      <c r="AC105" s="14"/>
      <c r="AD105" s="14"/>
      <c r="AE105" s="14"/>
      <c r="AT105" s="268" t="s">
        <v>248</v>
      </c>
      <c r="AU105" s="268" t="s">
        <v>89</v>
      </c>
      <c r="AV105" s="14" t="s">
        <v>242</v>
      </c>
      <c r="AW105" s="14" t="s">
        <v>41</v>
      </c>
      <c r="AX105" s="14" t="s">
        <v>87</v>
      </c>
      <c r="AY105" s="268" t="s">
        <v>235</v>
      </c>
    </row>
    <row r="106" s="2" customFormat="1" ht="21.75" customHeight="1">
      <c r="A106" s="39"/>
      <c r="B106" s="40"/>
      <c r="C106" s="269" t="s">
        <v>242</v>
      </c>
      <c r="D106" s="269" t="s">
        <v>290</v>
      </c>
      <c r="E106" s="270" t="s">
        <v>308</v>
      </c>
      <c r="F106" s="271" t="s">
        <v>309</v>
      </c>
      <c r="G106" s="272" t="s">
        <v>191</v>
      </c>
      <c r="H106" s="273">
        <v>2560</v>
      </c>
      <c r="I106" s="274"/>
      <c r="J106" s="275">
        <f>ROUND(I106*H106,2)</f>
        <v>0</v>
      </c>
      <c r="K106" s="271" t="s">
        <v>241</v>
      </c>
      <c r="L106" s="276"/>
      <c r="M106" s="277" t="s">
        <v>39</v>
      </c>
      <c r="N106" s="278" t="s">
        <v>53</v>
      </c>
      <c r="O106" s="86"/>
      <c r="P106" s="238">
        <f>O106*H106</f>
        <v>0</v>
      </c>
      <c r="Q106" s="238">
        <v>0.00123</v>
      </c>
      <c r="R106" s="238">
        <f>Q106*H106</f>
        <v>3.1488</v>
      </c>
      <c r="S106" s="238">
        <v>0</v>
      </c>
      <c r="T106" s="239">
        <f>S106*H106</f>
        <v>0</v>
      </c>
      <c r="U106" s="39"/>
      <c r="V106" s="39"/>
      <c r="W106" s="39"/>
      <c r="X106" s="39"/>
      <c r="Y106" s="39"/>
      <c r="Z106" s="39"/>
      <c r="AA106" s="39"/>
      <c r="AB106" s="39"/>
      <c r="AC106" s="39"/>
      <c r="AD106" s="39"/>
      <c r="AE106" s="39"/>
      <c r="AR106" s="240" t="s">
        <v>289</v>
      </c>
      <c r="AT106" s="240" t="s">
        <v>290</v>
      </c>
      <c r="AU106" s="240" t="s">
        <v>89</v>
      </c>
      <c r="AY106" s="17" t="s">
        <v>235</v>
      </c>
      <c r="BE106" s="241">
        <f>IF(N106="základní",J106,0)</f>
        <v>0</v>
      </c>
      <c r="BF106" s="241">
        <f>IF(N106="snížená",J106,0)</f>
        <v>0</v>
      </c>
      <c r="BG106" s="241">
        <f>IF(N106="zákl. přenesená",J106,0)</f>
        <v>0</v>
      </c>
      <c r="BH106" s="241">
        <f>IF(N106="sníž. přenesená",J106,0)</f>
        <v>0</v>
      </c>
      <c r="BI106" s="241">
        <f>IF(N106="nulová",J106,0)</f>
        <v>0</v>
      </c>
      <c r="BJ106" s="17" t="s">
        <v>242</v>
      </c>
      <c r="BK106" s="241">
        <f>ROUND(I106*H106,2)</f>
        <v>0</v>
      </c>
      <c r="BL106" s="17" t="s">
        <v>242</v>
      </c>
      <c r="BM106" s="240" t="s">
        <v>1524</v>
      </c>
    </row>
    <row r="107" s="2" customFormat="1">
      <c r="A107" s="39"/>
      <c r="B107" s="40"/>
      <c r="C107" s="41"/>
      <c r="D107" s="242" t="s">
        <v>244</v>
      </c>
      <c r="E107" s="41"/>
      <c r="F107" s="243" t="s">
        <v>309</v>
      </c>
      <c r="G107" s="41"/>
      <c r="H107" s="41"/>
      <c r="I107" s="149"/>
      <c r="J107" s="41"/>
      <c r="K107" s="41"/>
      <c r="L107" s="45"/>
      <c r="M107" s="244"/>
      <c r="N107" s="245"/>
      <c r="O107" s="86"/>
      <c r="P107" s="86"/>
      <c r="Q107" s="86"/>
      <c r="R107" s="86"/>
      <c r="S107" s="86"/>
      <c r="T107" s="87"/>
      <c r="U107" s="39"/>
      <c r="V107" s="39"/>
      <c r="W107" s="39"/>
      <c r="X107" s="39"/>
      <c r="Y107" s="39"/>
      <c r="Z107" s="39"/>
      <c r="AA107" s="39"/>
      <c r="AB107" s="39"/>
      <c r="AC107" s="39"/>
      <c r="AD107" s="39"/>
      <c r="AE107" s="39"/>
      <c r="AT107" s="17" t="s">
        <v>244</v>
      </c>
      <c r="AU107" s="17" t="s">
        <v>89</v>
      </c>
    </row>
    <row r="108" s="13" customFormat="1">
      <c r="A108" s="13"/>
      <c r="B108" s="247"/>
      <c r="C108" s="248"/>
      <c r="D108" s="242" t="s">
        <v>248</v>
      </c>
      <c r="E108" s="249" t="s">
        <v>39</v>
      </c>
      <c r="F108" s="250" t="s">
        <v>1525</v>
      </c>
      <c r="G108" s="248"/>
      <c r="H108" s="251">
        <v>2560</v>
      </c>
      <c r="I108" s="252"/>
      <c r="J108" s="248"/>
      <c r="K108" s="248"/>
      <c r="L108" s="253"/>
      <c r="M108" s="254"/>
      <c r="N108" s="255"/>
      <c r="O108" s="255"/>
      <c r="P108" s="255"/>
      <c r="Q108" s="255"/>
      <c r="R108" s="255"/>
      <c r="S108" s="255"/>
      <c r="T108" s="256"/>
      <c r="U108" s="13"/>
      <c r="V108" s="13"/>
      <c r="W108" s="13"/>
      <c r="X108" s="13"/>
      <c r="Y108" s="13"/>
      <c r="Z108" s="13"/>
      <c r="AA108" s="13"/>
      <c r="AB108" s="13"/>
      <c r="AC108" s="13"/>
      <c r="AD108" s="13"/>
      <c r="AE108" s="13"/>
      <c r="AT108" s="257" t="s">
        <v>248</v>
      </c>
      <c r="AU108" s="257" t="s">
        <v>89</v>
      </c>
      <c r="AV108" s="13" t="s">
        <v>89</v>
      </c>
      <c r="AW108" s="13" t="s">
        <v>41</v>
      </c>
      <c r="AX108" s="13" t="s">
        <v>80</v>
      </c>
      <c r="AY108" s="257" t="s">
        <v>235</v>
      </c>
    </row>
    <row r="109" s="14" customFormat="1">
      <c r="A109" s="14"/>
      <c r="B109" s="258"/>
      <c r="C109" s="259"/>
      <c r="D109" s="242" t="s">
        <v>248</v>
      </c>
      <c r="E109" s="260" t="s">
        <v>851</v>
      </c>
      <c r="F109" s="261" t="s">
        <v>250</v>
      </c>
      <c r="G109" s="259"/>
      <c r="H109" s="262">
        <v>2560</v>
      </c>
      <c r="I109" s="263"/>
      <c r="J109" s="259"/>
      <c r="K109" s="259"/>
      <c r="L109" s="264"/>
      <c r="M109" s="265"/>
      <c r="N109" s="266"/>
      <c r="O109" s="266"/>
      <c r="P109" s="266"/>
      <c r="Q109" s="266"/>
      <c r="R109" s="266"/>
      <c r="S109" s="266"/>
      <c r="T109" s="267"/>
      <c r="U109" s="14"/>
      <c r="V109" s="14"/>
      <c r="W109" s="14"/>
      <c r="X109" s="14"/>
      <c r="Y109" s="14"/>
      <c r="Z109" s="14"/>
      <c r="AA109" s="14"/>
      <c r="AB109" s="14"/>
      <c r="AC109" s="14"/>
      <c r="AD109" s="14"/>
      <c r="AE109" s="14"/>
      <c r="AT109" s="268" t="s">
        <v>248</v>
      </c>
      <c r="AU109" s="268" t="s">
        <v>89</v>
      </c>
      <c r="AV109" s="14" t="s">
        <v>242</v>
      </c>
      <c r="AW109" s="14" t="s">
        <v>41</v>
      </c>
      <c r="AX109" s="14" t="s">
        <v>87</v>
      </c>
      <c r="AY109" s="268" t="s">
        <v>235</v>
      </c>
    </row>
    <row r="110" s="2" customFormat="1" ht="21.75" customHeight="1">
      <c r="A110" s="39"/>
      <c r="B110" s="40"/>
      <c r="C110" s="229" t="s">
        <v>236</v>
      </c>
      <c r="D110" s="229" t="s">
        <v>238</v>
      </c>
      <c r="E110" s="230" t="s">
        <v>324</v>
      </c>
      <c r="F110" s="231" t="s">
        <v>325</v>
      </c>
      <c r="G110" s="232" t="s">
        <v>191</v>
      </c>
      <c r="H110" s="233">
        <v>52</v>
      </c>
      <c r="I110" s="234"/>
      <c r="J110" s="235">
        <f>ROUND(I110*H110,2)</f>
        <v>0</v>
      </c>
      <c r="K110" s="231" t="s">
        <v>241</v>
      </c>
      <c r="L110" s="45"/>
      <c r="M110" s="236" t="s">
        <v>39</v>
      </c>
      <c r="N110" s="237" t="s">
        <v>53</v>
      </c>
      <c r="O110" s="86"/>
      <c r="P110" s="238">
        <f>O110*H110</f>
        <v>0</v>
      </c>
      <c r="Q110" s="238">
        <v>0</v>
      </c>
      <c r="R110" s="238">
        <f>Q110*H110</f>
        <v>0</v>
      </c>
      <c r="S110" s="238">
        <v>0</v>
      </c>
      <c r="T110" s="239">
        <f>S110*H110</f>
        <v>0</v>
      </c>
      <c r="U110" s="39"/>
      <c r="V110" s="39"/>
      <c r="W110" s="39"/>
      <c r="X110" s="39"/>
      <c r="Y110" s="39"/>
      <c r="Z110" s="39"/>
      <c r="AA110" s="39"/>
      <c r="AB110" s="39"/>
      <c r="AC110" s="39"/>
      <c r="AD110" s="39"/>
      <c r="AE110" s="39"/>
      <c r="AR110" s="240" t="s">
        <v>242</v>
      </c>
      <c r="AT110" s="240" t="s">
        <v>238</v>
      </c>
      <c r="AU110" s="240" t="s">
        <v>89</v>
      </c>
      <c r="AY110" s="17" t="s">
        <v>235</v>
      </c>
      <c r="BE110" s="241">
        <f>IF(N110="základní",J110,0)</f>
        <v>0</v>
      </c>
      <c r="BF110" s="241">
        <f>IF(N110="snížená",J110,0)</f>
        <v>0</v>
      </c>
      <c r="BG110" s="241">
        <f>IF(N110="zákl. přenesená",J110,0)</f>
        <v>0</v>
      </c>
      <c r="BH110" s="241">
        <f>IF(N110="sníž. přenesená",J110,0)</f>
        <v>0</v>
      </c>
      <c r="BI110" s="241">
        <f>IF(N110="nulová",J110,0)</f>
        <v>0</v>
      </c>
      <c r="BJ110" s="17" t="s">
        <v>242</v>
      </c>
      <c r="BK110" s="241">
        <f>ROUND(I110*H110,2)</f>
        <v>0</v>
      </c>
      <c r="BL110" s="17" t="s">
        <v>242</v>
      </c>
      <c r="BM110" s="240" t="s">
        <v>1526</v>
      </c>
    </row>
    <row r="111" s="2" customFormat="1">
      <c r="A111" s="39"/>
      <c r="B111" s="40"/>
      <c r="C111" s="41"/>
      <c r="D111" s="242" t="s">
        <v>244</v>
      </c>
      <c r="E111" s="41"/>
      <c r="F111" s="243" t="s">
        <v>327</v>
      </c>
      <c r="G111" s="41"/>
      <c r="H111" s="41"/>
      <c r="I111" s="149"/>
      <c r="J111" s="41"/>
      <c r="K111" s="41"/>
      <c r="L111" s="45"/>
      <c r="M111" s="244"/>
      <c r="N111" s="245"/>
      <c r="O111" s="86"/>
      <c r="P111" s="86"/>
      <c r="Q111" s="86"/>
      <c r="R111" s="86"/>
      <c r="S111" s="86"/>
      <c r="T111" s="87"/>
      <c r="U111" s="39"/>
      <c r="V111" s="39"/>
      <c r="W111" s="39"/>
      <c r="X111" s="39"/>
      <c r="Y111" s="39"/>
      <c r="Z111" s="39"/>
      <c r="AA111" s="39"/>
      <c r="AB111" s="39"/>
      <c r="AC111" s="39"/>
      <c r="AD111" s="39"/>
      <c r="AE111" s="39"/>
      <c r="AT111" s="17" t="s">
        <v>244</v>
      </c>
      <c r="AU111" s="17" t="s">
        <v>89</v>
      </c>
    </row>
    <row r="112" s="2" customFormat="1">
      <c r="A112" s="39"/>
      <c r="B112" s="40"/>
      <c r="C112" s="41"/>
      <c r="D112" s="242" t="s">
        <v>246</v>
      </c>
      <c r="E112" s="41"/>
      <c r="F112" s="246" t="s">
        <v>328</v>
      </c>
      <c r="G112" s="41"/>
      <c r="H112" s="41"/>
      <c r="I112" s="149"/>
      <c r="J112" s="41"/>
      <c r="K112" s="41"/>
      <c r="L112" s="45"/>
      <c r="M112" s="244"/>
      <c r="N112" s="245"/>
      <c r="O112" s="86"/>
      <c r="P112" s="86"/>
      <c r="Q112" s="86"/>
      <c r="R112" s="86"/>
      <c r="S112" s="86"/>
      <c r="T112" s="87"/>
      <c r="U112" s="39"/>
      <c r="V112" s="39"/>
      <c r="W112" s="39"/>
      <c r="X112" s="39"/>
      <c r="Y112" s="39"/>
      <c r="Z112" s="39"/>
      <c r="AA112" s="39"/>
      <c r="AB112" s="39"/>
      <c r="AC112" s="39"/>
      <c r="AD112" s="39"/>
      <c r="AE112" s="39"/>
      <c r="AT112" s="17" t="s">
        <v>246</v>
      </c>
      <c r="AU112" s="17" t="s">
        <v>89</v>
      </c>
    </row>
    <row r="113" s="13" customFormat="1">
      <c r="A113" s="13"/>
      <c r="B113" s="247"/>
      <c r="C113" s="248"/>
      <c r="D113" s="242" t="s">
        <v>248</v>
      </c>
      <c r="E113" s="249" t="s">
        <v>39</v>
      </c>
      <c r="F113" s="250" t="s">
        <v>1527</v>
      </c>
      <c r="G113" s="248"/>
      <c r="H113" s="251">
        <v>52</v>
      </c>
      <c r="I113" s="252"/>
      <c r="J113" s="248"/>
      <c r="K113" s="248"/>
      <c r="L113" s="253"/>
      <c r="M113" s="254"/>
      <c r="N113" s="255"/>
      <c r="O113" s="255"/>
      <c r="P113" s="255"/>
      <c r="Q113" s="255"/>
      <c r="R113" s="255"/>
      <c r="S113" s="255"/>
      <c r="T113" s="256"/>
      <c r="U113" s="13"/>
      <c r="V113" s="13"/>
      <c r="W113" s="13"/>
      <c r="X113" s="13"/>
      <c r="Y113" s="13"/>
      <c r="Z113" s="13"/>
      <c r="AA113" s="13"/>
      <c r="AB113" s="13"/>
      <c r="AC113" s="13"/>
      <c r="AD113" s="13"/>
      <c r="AE113" s="13"/>
      <c r="AT113" s="257" t="s">
        <v>248</v>
      </c>
      <c r="AU113" s="257" t="s">
        <v>89</v>
      </c>
      <c r="AV113" s="13" t="s">
        <v>89</v>
      </c>
      <c r="AW113" s="13" t="s">
        <v>41</v>
      </c>
      <c r="AX113" s="13" t="s">
        <v>80</v>
      </c>
      <c r="AY113" s="257" t="s">
        <v>235</v>
      </c>
    </row>
    <row r="114" s="14" customFormat="1">
      <c r="A114" s="14"/>
      <c r="B114" s="258"/>
      <c r="C114" s="259"/>
      <c r="D114" s="242" t="s">
        <v>248</v>
      </c>
      <c r="E114" s="260" t="s">
        <v>39</v>
      </c>
      <c r="F114" s="261" t="s">
        <v>250</v>
      </c>
      <c r="G114" s="259"/>
      <c r="H114" s="262">
        <v>52</v>
      </c>
      <c r="I114" s="263"/>
      <c r="J114" s="259"/>
      <c r="K114" s="259"/>
      <c r="L114" s="264"/>
      <c r="M114" s="265"/>
      <c r="N114" s="266"/>
      <c r="O114" s="266"/>
      <c r="P114" s="266"/>
      <c r="Q114" s="266"/>
      <c r="R114" s="266"/>
      <c r="S114" s="266"/>
      <c r="T114" s="267"/>
      <c r="U114" s="14"/>
      <c r="V114" s="14"/>
      <c r="W114" s="14"/>
      <c r="X114" s="14"/>
      <c r="Y114" s="14"/>
      <c r="Z114" s="14"/>
      <c r="AA114" s="14"/>
      <c r="AB114" s="14"/>
      <c r="AC114" s="14"/>
      <c r="AD114" s="14"/>
      <c r="AE114" s="14"/>
      <c r="AT114" s="268" t="s">
        <v>248</v>
      </c>
      <c r="AU114" s="268" t="s">
        <v>89</v>
      </c>
      <c r="AV114" s="14" t="s">
        <v>242</v>
      </c>
      <c r="AW114" s="14" t="s">
        <v>41</v>
      </c>
      <c r="AX114" s="14" t="s">
        <v>87</v>
      </c>
      <c r="AY114" s="268" t="s">
        <v>235</v>
      </c>
    </row>
    <row r="115" s="2" customFormat="1" ht="21.75" customHeight="1">
      <c r="A115" s="39"/>
      <c r="B115" s="40"/>
      <c r="C115" s="229" t="s">
        <v>275</v>
      </c>
      <c r="D115" s="229" t="s">
        <v>238</v>
      </c>
      <c r="E115" s="230" t="s">
        <v>698</v>
      </c>
      <c r="F115" s="231" t="s">
        <v>699</v>
      </c>
      <c r="G115" s="232" t="s">
        <v>191</v>
      </c>
      <c r="H115" s="233">
        <v>656</v>
      </c>
      <c r="I115" s="234"/>
      <c r="J115" s="235">
        <f>ROUND(I115*H115,2)</f>
        <v>0</v>
      </c>
      <c r="K115" s="231" t="s">
        <v>241</v>
      </c>
      <c r="L115" s="45"/>
      <c r="M115" s="236" t="s">
        <v>39</v>
      </c>
      <c r="N115" s="237" t="s">
        <v>53</v>
      </c>
      <c r="O115" s="86"/>
      <c r="P115" s="238">
        <f>O115*H115</f>
        <v>0</v>
      </c>
      <c r="Q115" s="238">
        <v>0</v>
      </c>
      <c r="R115" s="238">
        <f>Q115*H115</f>
        <v>0</v>
      </c>
      <c r="S115" s="238">
        <v>0</v>
      </c>
      <c r="T115" s="239">
        <f>S115*H115</f>
        <v>0</v>
      </c>
      <c r="U115" s="39"/>
      <c r="V115" s="39"/>
      <c r="W115" s="39"/>
      <c r="X115" s="39"/>
      <c r="Y115" s="39"/>
      <c r="Z115" s="39"/>
      <c r="AA115" s="39"/>
      <c r="AB115" s="39"/>
      <c r="AC115" s="39"/>
      <c r="AD115" s="39"/>
      <c r="AE115" s="39"/>
      <c r="AR115" s="240" t="s">
        <v>242</v>
      </c>
      <c r="AT115" s="240" t="s">
        <v>238</v>
      </c>
      <c r="AU115" s="240" t="s">
        <v>89</v>
      </c>
      <c r="AY115" s="17" t="s">
        <v>235</v>
      </c>
      <c r="BE115" s="241">
        <f>IF(N115="základní",J115,0)</f>
        <v>0</v>
      </c>
      <c r="BF115" s="241">
        <f>IF(N115="snížená",J115,0)</f>
        <v>0</v>
      </c>
      <c r="BG115" s="241">
        <f>IF(N115="zákl. přenesená",J115,0)</f>
        <v>0</v>
      </c>
      <c r="BH115" s="241">
        <f>IF(N115="sníž. přenesená",J115,0)</f>
        <v>0</v>
      </c>
      <c r="BI115" s="241">
        <f>IF(N115="nulová",J115,0)</f>
        <v>0</v>
      </c>
      <c r="BJ115" s="17" t="s">
        <v>242</v>
      </c>
      <c r="BK115" s="241">
        <f>ROUND(I115*H115,2)</f>
        <v>0</v>
      </c>
      <c r="BL115" s="17" t="s">
        <v>242</v>
      </c>
      <c r="BM115" s="240" t="s">
        <v>1528</v>
      </c>
    </row>
    <row r="116" s="2" customFormat="1">
      <c r="A116" s="39"/>
      <c r="B116" s="40"/>
      <c r="C116" s="41"/>
      <c r="D116" s="242" t="s">
        <v>244</v>
      </c>
      <c r="E116" s="41"/>
      <c r="F116" s="243" t="s">
        <v>701</v>
      </c>
      <c r="G116" s="41"/>
      <c r="H116" s="41"/>
      <c r="I116" s="149"/>
      <c r="J116" s="41"/>
      <c r="K116" s="41"/>
      <c r="L116" s="45"/>
      <c r="M116" s="244"/>
      <c r="N116" s="245"/>
      <c r="O116" s="86"/>
      <c r="P116" s="86"/>
      <c r="Q116" s="86"/>
      <c r="R116" s="86"/>
      <c r="S116" s="86"/>
      <c r="T116" s="87"/>
      <c r="U116" s="39"/>
      <c r="V116" s="39"/>
      <c r="W116" s="39"/>
      <c r="X116" s="39"/>
      <c r="Y116" s="39"/>
      <c r="Z116" s="39"/>
      <c r="AA116" s="39"/>
      <c r="AB116" s="39"/>
      <c r="AC116" s="39"/>
      <c r="AD116" s="39"/>
      <c r="AE116" s="39"/>
      <c r="AT116" s="17" t="s">
        <v>244</v>
      </c>
      <c r="AU116" s="17" t="s">
        <v>89</v>
      </c>
    </row>
    <row r="117" s="2" customFormat="1">
      <c r="A117" s="39"/>
      <c r="B117" s="40"/>
      <c r="C117" s="41"/>
      <c r="D117" s="242" t="s">
        <v>246</v>
      </c>
      <c r="E117" s="41"/>
      <c r="F117" s="246" t="s">
        <v>702</v>
      </c>
      <c r="G117" s="41"/>
      <c r="H117" s="41"/>
      <c r="I117" s="149"/>
      <c r="J117" s="41"/>
      <c r="K117" s="41"/>
      <c r="L117" s="45"/>
      <c r="M117" s="244"/>
      <c r="N117" s="245"/>
      <c r="O117" s="86"/>
      <c r="P117" s="86"/>
      <c r="Q117" s="86"/>
      <c r="R117" s="86"/>
      <c r="S117" s="86"/>
      <c r="T117" s="87"/>
      <c r="U117" s="39"/>
      <c r="V117" s="39"/>
      <c r="W117" s="39"/>
      <c r="X117" s="39"/>
      <c r="Y117" s="39"/>
      <c r="Z117" s="39"/>
      <c r="AA117" s="39"/>
      <c r="AB117" s="39"/>
      <c r="AC117" s="39"/>
      <c r="AD117" s="39"/>
      <c r="AE117" s="39"/>
      <c r="AT117" s="17" t="s">
        <v>246</v>
      </c>
      <c r="AU117" s="17" t="s">
        <v>89</v>
      </c>
    </row>
    <row r="118" s="13" customFormat="1">
      <c r="A118" s="13"/>
      <c r="B118" s="247"/>
      <c r="C118" s="248"/>
      <c r="D118" s="242" t="s">
        <v>248</v>
      </c>
      <c r="E118" s="249" t="s">
        <v>39</v>
      </c>
      <c r="F118" s="250" t="s">
        <v>1529</v>
      </c>
      <c r="G118" s="248"/>
      <c r="H118" s="251">
        <v>656</v>
      </c>
      <c r="I118" s="252"/>
      <c r="J118" s="248"/>
      <c r="K118" s="248"/>
      <c r="L118" s="253"/>
      <c r="M118" s="254"/>
      <c r="N118" s="255"/>
      <c r="O118" s="255"/>
      <c r="P118" s="255"/>
      <c r="Q118" s="255"/>
      <c r="R118" s="255"/>
      <c r="S118" s="255"/>
      <c r="T118" s="256"/>
      <c r="U118" s="13"/>
      <c r="V118" s="13"/>
      <c r="W118" s="13"/>
      <c r="X118" s="13"/>
      <c r="Y118" s="13"/>
      <c r="Z118" s="13"/>
      <c r="AA118" s="13"/>
      <c r="AB118" s="13"/>
      <c r="AC118" s="13"/>
      <c r="AD118" s="13"/>
      <c r="AE118" s="13"/>
      <c r="AT118" s="257" t="s">
        <v>248</v>
      </c>
      <c r="AU118" s="257" t="s">
        <v>89</v>
      </c>
      <c r="AV118" s="13" t="s">
        <v>89</v>
      </c>
      <c r="AW118" s="13" t="s">
        <v>41</v>
      </c>
      <c r="AX118" s="13" t="s">
        <v>80</v>
      </c>
      <c r="AY118" s="257" t="s">
        <v>235</v>
      </c>
    </row>
    <row r="119" s="14" customFormat="1">
      <c r="A119" s="14"/>
      <c r="B119" s="258"/>
      <c r="C119" s="259"/>
      <c r="D119" s="242" t="s">
        <v>248</v>
      </c>
      <c r="E119" s="260" t="s">
        <v>39</v>
      </c>
      <c r="F119" s="261" t="s">
        <v>250</v>
      </c>
      <c r="G119" s="259"/>
      <c r="H119" s="262">
        <v>656</v>
      </c>
      <c r="I119" s="263"/>
      <c r="J119" s="259"/>
      <c r="K119" s="259"/>
      <c r="L119" s="264"/>
      <c r="M119" s="265"/>
      <c r="N119" s="266"/>
      <c r="O119" s="266"/>
      <c r="P119" s="266"/>
      <c r="Q119" s="266"/>
      <c r="R119" s="266"/>
      <c r="S119" s="266"/>
      <c r="T119" s="267"/>
      <c r="U119" s="14"/>
      <c r="V119" s="14"/>
      <c r="W119" s="14"/>
      <c r="X119" s="14"/>
      <c r="Y119" s="14"/>
      <c r="Z119" s="14"/>
      <c r="AA119" s="14"/>
      <c r="AB119" s="14"/>
      <c r="AC119" s="14"/>
      <c r="AD119" s="14"/>
      <c r="AE119" s="14"/>
      <c r="AT119" s="268" t="s">
        <v>248</v>
      </c>
      <c r="AU119" s="268" t="s">
        <v>89</v>
      </c>
      <c r="AV119" s="14" t="s">
        <v>242</v>
      </c>
      <c r="AW119" s="14" t="s">
        <v>41</v>
      </c>
      <c r="AX119" s="14" t="s">
        <v>87</v>
      </c>
      <c r="AY119" s="268" t="s">
        <v>235</v>
      </c>
    </row>
    <row r="120" s="2" customFormat="1" ht="21.75" customHeight="1">
      <c r="A120" s="39"/>
      <c r="B120" s="40"/>
      <c r="C120" s="229" t="s">
        <v>282</v>
      </c>
      <c r="D120" s="229" t="s">
        <v>238</v>
      </c>
      <c r="E120" s="230" t="s">
        <v>703</v>
      </c>
      <c r="F120" s="231" t="s">
        <v>704</v>
      </c>
      <c r="G120" s="232" t="s">
        <v>191</v>
      </c>
      <c r="H120" s="233">
        <v>328</v>
      </c>
      <c r="I120" s="234"/>
      <c r="J120" s="235">
        <f>ROUND(I120*H120,2)</f>
        <v>0</v>
      </c>
      <c r="K120" s="231" t="s">
        <v>241</v>
      </c>
      <c r="L120" s="45"/>
      <c r="M120" s="236" t="s">
        <v>39</v>
      </c>
      <c r="N120" s="237" t="s">
        <v>53</v>
      </c>
      <c r="O120" s="86"/>
      <c r="P120" s="238">
        <f>O120*H120</f>
        <v>0</v>
      </c>
      <c r="Q120" s="238">
        <v>0</v>
      </c>
      <c r="R120" s="238">
        <f>Q120*H120</f>
        <v>0</v>
      </c>
      <c r="S120" s="238">
        <v>0</v>
      </c>
      <c r="T120" s="239">
        <f>S120*H120</f>
        <v>0</v>
      </c>
      <c r="U120" s="39"/>
      <c r="V120" s="39"/>
      <c r="W120" s="39"/>
      <c r="X120" s="39"/>
      <c r="Y120" s="39"/>
      <c r="Z120" s="39"/>
      <c r="AA120" s="39"/>
      <c r="AB120" s="39"/>
      <c r="AC120" s="39"/>
      <c r="AD120" s="39"/>
      <c r="AE120" s="39"/>
      <c r="AR120" s="240" t="s">
        <v>242</v>
      </c>
      <c r="AT120" s="240" t="s">
        <v>238</v>
      </c>
      <c r="AU120" s="240" t="s">
        <v>89</v>
      </c>
      <c r="AY120" s="17" t="s">
        <v>235</v>
      </c>
      <c r="BE120" s="241">
        <f>IF(N120="základní",J120,0)</f>
        <v>0</v>
      </c>
      <c r="BF120" s="241">
        <f>IF(N120="snížená",J120,0)</f>
        <v>0</v>
      </c>
      <c r="BG120" s="241">
        <f>IF(N120="zákl. přenesená",J120,0)</f>
        <v>0</v>
      </c>
      <c r="BH120" s="241">
        <f>IF(N120="sníž. přenesená",J120,0)</f>
        <v>0</v>
      </c>
      <c r="BI120" s="241">
        <f>IF(N120="nulová",J120,0)</f>
        <v>0</v>
      </c>
      <c r="BJ120" s="17" t="s">
        <v>242</v>
      </c>
      <c r="BK120" s="241">
        <f>ROUND(I120*H120,2)</f>
        <v>0</v>
      </c>
      <c r="BL120" s="17" t="s">
        <v>242</v>
      </c>
      <c r="BM120" s="240" t="s">
        <v>1530</v>
      </c>
    </row>
    <row r="121" s="2" customFormat="1">
      <c r="A121" s="39"/>
      <c r="B121" s="40"/>
      <c r="C121" s="41"/>
      <c r="D121" s="242" t="s">
        <v>244</v>
      </c>
      <c r="E121" s="41"/>
      <c r="F121" s="243" t="s">
        <v>706</v>
      </c>
      <c r="G121" s="41"/>
      <c r="H121" s="41"/>
      <c r="I121" s="149"/>
      <c r="J121" s="41"/>
      <c r="K121" s="41"/>
      <c r="L121" s="45"/>
      <c r="M121" s="244"/>
      <c r="N121" s="245"/>
      <c r="O121" s="86"/>
      <c r="P121" s="86"/>
      <c r="Q121" s="86"/>
      <c r="R121" s="86"/>
      <c r="S121" s="86"/>
      <c r="T121" s="87"/>
      <c r="U121" s="39"/>
      <c r="V121" s="39"/>
      <c r="W121" s="39"/>
      <c r="X121" s="39"/>
      <c r="Y121" s="39"/>
      <c r="Z121" s="39"/>
      <c r="AA121" s="39"/>
      <c r="AB121" s="39"/>
      <c r="AC121" s="39"/>
      <c r="AD121" s="39"/>
      <c r="AE121" s="39"/>
      <c r="AT121" s="17" t="s">
        <v>244</v>
      </c>
      <c r="AU121" s="17" t="s">
        <v>89</v>
      </c>
    </row>
    <row r="122" s="2" customFormat="1">
      <c r="A122" s="39"/>
      <c r="B122" s="40"/>
      <c r="C122" s="41"/>
      <c r="D122" s="242" t="s">
        <v>246</v>
      </c>
      <c r="E122" s="41"/>
      <c r="F122" s="246" t="s">
        <v>707</v>
      </c>
      <c r="G122" s="41"/>
      <c r="H122" s="41"/>
      <c r="I122" s="149"/>
      <c r="J122" s="41"/>
      <c r="K122" s="41"/>
      <c r="L122" s="45"/>
      <c r="M122" s="244"/>
      <c r="N122" s="245"/>
      <c r="O122" s="86"/>
      <c r="P122" s="86"/>
      <c r="Q122" s="86"/>
      <c r="R122" s="86"/>
      <c r="S122" s="86"/>
      <c r="T122" s="87"/>
      <c r="U122" s="39"/>
      <c r="V122" s="39"/>
      <c r="W122" s="39"/>
      <c r="X122" s="39"/>
      <c r="Y122" s="39"/>
      <c r="Z122" s="39"/>
      <c r="AA122" s="39"/>
      <c r="AB122" s="39"/>
      <c r="AC122" s="39"/>
      <c r="AD122" s="39"/>
      <c r="AE122" s="39"/>
      <c r="AT122" s="17" t="s">
        <v>246</v>
      </c>
      <c r="AU122" s="17" t="s">
        <v>89</v>
      </c>
    </row>
    <row r="123" s="13" customFormat="1">
      <c r="A123" s="13"/>
      <c r="B123" s="247"/>
      <c r="C123" s="248"/>
      <c r="D123" s="242" t="s">
        <v>248</v>
      </c>
      <c r="E123" s="249" t="s">
        <v>39</v>
      </c>
      <c r="F123" s="250" t="s">
        <v>1531</v>
      </c>
      <c r="G123" s="248"/>
      <c r="H123" s="251">
        <v>328</v>
      </c>
      <c r="I123" s="252"/>
      <c r="J123" s="248"/>
      <c r="K123" s="248"/>
      <c r="L123" s="253"/>
      <c r="M123" s="254"/>
      <c r="N123" s="255"/>
      <c r="O123" s="255"/>
      <c r="P123" s="255"/>
      <c r="Q123" s="255"/>
      <c r="R123" s="255"/>
      <c r="S123" s="255"/>
      <c r="T123" s="256"/>
      <c r="U123" s="13"/>
      <c r="V123" s="13"/>
      <c r="W123" s="13"/>
      <c r="X123" s="13"/>
      <c r="Y123" s="13"/>
      <c r="Z123" s="13"/>
      <c r="AA123" s="13"/>
      <c r="AB123" s="13"/>
      <c r="AC123" s="13"/>
      <c r="AD123" s="13"/>
      <c r="AE123" s="13"/>
      <c r="AT123" s="257" t="s">
        <v>248</v>
      </c>
      <c r="AU123" s="257" t="s">
        <v>89</v>
      </c>
      <c r="AV123" s="13" t="s">
        <v>89</v>
      </c>
      <c r="AW123" s="13" t="s">
        <v>41</v>
      </c>
      <c r="AX123" s="13" t="s">
        <v>80</v>
      </c>
      <c r="AY123" s="257" t="s">
        <v>235</v>
      </c>
    </row>
    <row r="124" s="14" customFormat="1">
      <c r="A124" s="14"/>
      <c r="B124" s="258"/>
      <c r="C124" s="259"/>
      <c r="D124" s="242" t="s">
        <v>248</v>
      </c>
      <c r="E124" s="260" t="s">
        <v>39</v>
      </c>
      <c r="F124" s="261" t="s">
        <v>250</v>
      </c>
      <c r="G124" s="259"/>
      <c r="H124" s="262">
        <v>328</v>
      </c>
      <c r="I124" s="263"/>
      <c r="J124" s="259"/>
      <c r="K124" s="259"/>
      <c r="L124" s="264"/>
      <c r="M124" s="265"/>
      <c r="N124" s="266"/>
      <c r="O124" s="266"/>
      <c r="P124" s="266"/>
      <c r="Q124" s="266"/>
      <c r="R124" s="266"/>
      <c r="S124" s="266"/>
      <c r="T124" s="267"/>
      <c r="U124" s="14"/>
      <c r="V124" s="14"/>
      <c r="W124" s="14"/>
      <c r="X124" s="14"/>
      <c r="Y124" s="14"/>
      <c r="Z124" s="14"/>
      <c r="AA124" s="14"/>
      <c r="AB124" s="14"/>
      <c r="AC124" s="14"/>
      <c r="AD124" s="14"/>
      <c r="AE124" s="14"/>
      <c r="AT124" s="268" t="s">
        <v>248</v>
      </c>
      <c r="AU124" s="268" t="s">
        <v>89</v>
      </c>
      <c r="AV124" s="14" t="s">
        <v>242</v>
      </c>
      <c r="AW124" s="14" t="s">
        <v>41</v>
      </c>
      <c r="AX124" s="14" t="s">
        <v>87</v>
      </c>
      <c r="AY124" s="268" t="s">
        <v>235</v>
      </c>
    </row>
    <row r="125" s="2" customFormat="1" ht="21.75" customHeight="1">
      <c r="A125" s="39"/>
      <c r="B125" s="40"/>
      <c r="C125" s="229" t="s">
        <v>289</v>
      </c>
      <c r="D125" s="229" t="s">
        <v>238</v>
      </c>
      <c r="E125" s="230" t="s">
        <v>359</v>
      </c>
      <c r="F125" s="231" t="s">
        <v>360</v>
      </c>
      <c r="G125" s="232" t="s">
        <v>197</v>
      </c>
      <c r="H125" s="233">
        <v>290</v>
      </c>
      <c r="I125" s="234"/>
      <c r="J125" s="235">
        <f>ROUND(I125*H125,2)</f>
        <v>0</v>
      </c>
      <c r="K125" s="231" t="s">
        <v>241</v>
      </c>
      <c r="L125" s="45"/>
      <c r="M125" s="236" t="s">
        <v>39</v>
      </c>
      <c r="N125" s="237" t="s">
        <v>53</v>
      </c>
      <c r="O125" s="86"/>
      <c r="P125" s="238">
        <f>O125*H125</f>
        <v>0</v>
      </c>
      <c r="Q125" s="238">
        <v>0</v>
      </c>
      <c r="R125" s="238">
        <f>Q125*H125</f>
        <v>0</v>
      </c>
      <c r="S125" s="238">
        <v>0</v>
      </c>
      <c r="T125" s="239">
        <f>S125*H125</f>
        <v>0</v>
      </c>
      <c r="U125" s="39"/>
      <c r="V125" s="39"/>
      <c r="W125" s="39"/>
      <c r="X125" s="39"/>
      <c r="Y125" s="39"/>
      <c r="Z125" s="39"/>
      <c r="AA125" s="39"/>
      <c r="AB125" s="39"/>
      <c r="AC125" s="39"/>
      <c r="AD125" s="39"/>
      <c r="AE125" s="39"/>
      <c r="AR125" s="240" t="s">
        <v>242</v>
      </c>
      <c r="AT125" s="240" t="s">
        <v>238</v>
      </c>
      <c r="AU125" s="240" t="s">
        <v>89</v>
      </c>
      <c r="AY125" s="17" t="s">
        <v>235</v>
      </c>
      <c r="BE125" s="241">
        <f>IF(N125="základní",J125,0)</f>
        <v>0</v>
      </c>
      <c r="BF125" s="241">
        <f>IF(N125="snížená",J125,0)</f>
        <v>0</v>
      </c>
      <c r="BG125" s="241">
        <f>IF(N125="zákl. přenesená",J125,0)</f>
        <v>0</v>
      </c>
      <c r="BH125" s="241">
        <f>IF(N125="sníž. přenesená",J125,0)</f>
        <v>0</v>
      </c>
      <c r="BI125" s="241">
        <f>IF(N125="nulová",J125,0)</f>
        <v>0</v>
      </c>
      <c r="BJ125" s="17" t="s">
        <v>242</v>
      </c>
      <c r="BK125" s="241">
        <f>ROUND(I125*H125,2)</f>
        <v>0</v>
      </c>
      <c r="BL125" s="17" t="s">
        <v>242</v>
      </c>
      <c r="BM125" s="240" t="s">
        <v>1532</v>
      </c>
    </row>
    <row r="126" s="2" customFormat="1">
      <c r="A126" s="39"/>
      <c r="B126" s="40"/>
      <c r="C126" s="41"/>
      <c r="D126" s="242" t="s">
        <v>244</v>
      </c>
      <c r="E126" s="41"/>
      <c r="F126" s="243" t="s">
        <v>362</v>
      </c>
      <c r="G126" s="41"/>
      <c r="H126" s="41"/>
      <c r="I126" s="149"/>
      <c r="J126" s="41"/>
      <c r="K126" s="41"/>
      <c r="L126" s="45"/>
      <c r="M126" s="244"/>
      <c r="N126" s="245"/>
      <c r="O126" s="86"/>
      <c r="P126" s="86"/>
      <c r="Q126" s="86"/>
      <c r="R126" s="86"/>
      <c r="S126" s="86"/>
      <c r="T126" s="87"/>
      <c r="U126" s="39"/>
      <c r="V126" s="39"/>
      <c r="W126" s="39"/>
      <c r="X126" s="39"/>
      <c r="Y126" s="39"/>
      <c r="Z126" s="39"/>
      <c r="AA126" s="39"/>
      <c r="AB126" s="39"/>
      <c r="AC126" s="39"/>
      <c r="AD126" s="39"/>
      <c r="AE126" s="39"/>
      <c r="AT126" s="17" t="s">
        <v>244</v>
      </c>
      <c r="AU126" s="17" t="s">
        <v>89</v>
      </c>
    </row>
    <row r="127" s="2" customFormat="1">
      <c r="A127" s="39"/>
      <c r="B127" s="40"/>
      <c r="C127" s="41"/>
      <c r="D127" s="242" t="s">
        <v>246</v>
      </c>
      <c r="E127" s="41"/>
      <c r="F127" s="246" t="s">
        <v>363</v>
      </c>
      <c r="G127" s="41"/>
      <c r="H127" s="41"/>
      <c r="I127" s="149"/>
      <c r="J127" s="41"/>
      <c r="K127" s="41"/>
      <c r="L127" s="45"/>
      <c r="M127" s="244"/>
      <c r="N127" s="245"/>
      <c r="O127" s="86"/>
      <c r="P127" s="86"/>
      <c r="Q127" s="86"/>
      <c r="R127" s="86"/>
      <c r="S127" s="86"/>
      <c r="T127" s="87"/>
      <c r="U127" s="39"/>
      <c r="V127" s="39"/>
      <c r="W127" s="39"/>
      <c r="X127" s="39"/>
      <c r="Y127" s="39"/>
      <c r="Z127" s="39"/>
      <c r="AA127" s="39"/>
      <c r="AB127" s="39"/>
      <c r="AC127" s="39"/>
      <c r="AD127" s="39"/>
      <c r="AE127" s="39"/>
      <c r="AT127" s="17" t="s">
        <v>246</v>
      </c>
      <c r="AU127" s="17" t="s">
        <v>89</v>
      </c>
    </row>
    <row r="128" s="13" customFormat="1">
      <c r="A128" s="13"/>
      <c r="B128" s="247"/>
      <c r="C128" s="248"/>
      <c r="D128" s="242" t="s">
        <v>248</v>
      </c>
      <c r="E128" s="249" t="s">
        <v>39</v>
      </c>
      <c r="F128" s="250" t="s">
        <v>1510</v>
      </c>
      <c r="G128" s="248"/>
      <c r="H128" s="251">
        <v>290</v>
      </c>
      <c r="I128" s="252"/>
      <c r="J128" s="248"/>
      <c r="K128" s="248"/>
      <c r="L128" s="253"/>
      <c r="M128" s="254"/>
      <c r="N128" s="255"/>
      <c r="O128" s="255"/>
      <c r="P128" s="255"/>
      <c r="Q128" s="255"/>
      <c r="R128" s="255"/>
      <c r="S128" s="255"/>
      <c r="T128" s="256"/>
      <c r="U128" s="13"/>
      <c r="V128" s="13"/>
      <c r="W128" s="13"/>
      <c r="X128" s="13"/>
      <c r="Y128" s="13"/>
      <c r="Z128" s="13"/>
      <c r="AA128" s="13"/>
      <c r="AB128" s="13"/>
      <c r="AC128" s="13"/>
      <c r="AD128" s="13"/>
      <c r="AE128" s="13"/>
      <c r="AT128" s="257" t="s">
        <v>248</v>
      </c>
      <c r="AU128" s="257" t="s">
        <v>89</v>
      </c>
      <c r="AV128" s="13" t="s">
        <v>89</v>
      </c>
      <c r="AW128" s="13" t="s">
        <v>41</v>
      </c>
      <c r="AX128" s="13" t="s">
        <v>80</v>
      </c>
      <c r="AY128" s="257" t="s">
        <v>235</v>
      </c>
    </row>
    <row r="129" s="14" customFormat="1">
      <c r="A129" s="14"/>
      <c r="B129" s="258"/>
      <c r="C129" s="259"/>
      <c r="D129" s="242" t="s">
        <v>248</v>
      </c>
      <c r="E129" s="260" t="s">
        <v>39</v>
      </c>
      <c r="F129" s="261" t="s">
        <v>250</v>
      </c>
      <c r="G129" s="259"/>
      <c r="H129" s="262">
        <v>290</v>
      </c>
      <c r="I129" s="263"/>
      <c r="J129" s="259"/>
      <c r="K129" s="259"/>
      <c r="L129" s="264"/>
      <c r="M129" s="265"/>
      <c r="N129" s="266"/>
      <c r="O129" s="266"/>
      <c r="P129" s="266"/>
      <c r="Q129" s="266"/>
      <c r="R129" s="266"/>
      <c r="S129" s="266"/>
      <c r="T129" s="267"/>
      <c r="U129" s="14"/>
      <c r="V129" s="14"/>
      <c r="W129" s="14"/>
      <c r="X129" s="14"/>
      <c r="Y129" s="14"/>
      <c r="Z129" s="14"/>
      <c r="AA129" s="14"/>
      <c r="AB129" s="14"/>
      <c r="AC129" s="14"/>
      <c r="AD129" s="14"/>
      <c r="AE129" s="14"/>
      <c r="AT129" s="268" t="s">
        <v>248</v>
      </c>
      <c r="AU129" s="268" t="s">
        <v>89</v>
      </c>
      <c r="AV129" s="14" t="s">
        <v>242</v>
      </c>
      <c r="AW129" s="14" t="s">
        <v>41</v>
      </c>
      <c r="AX129" s="14" t="s">
        <v>87</v>
      </c>
      <c r="AY129" s="268" t="s">
        <v>235</v>
      </c>
    </row>
    <row r="130" s="2" customFormat="1" ht="21.75" customHeight="1">
      <c r="A130" s="39"/>
      <c r="B130" s="40"/>
      <c r="C130" s="229" t="s">
        <v>297</v>
      </c>
      <c r="D130" s="229" t="s">
        <v>238</v>
      </c>
      <c r="E130" s="230" t="s">
        <v>365</v>
      </c>
      <c r="F130" s="231" t="s">
        <v>366</v>
      </c>
      <c r="G130" s="232" t="s">
        <v>367</v>
      </c>
      <c r="H130" s="233">
        <v>5</v>
      </c>
      <c r="I130" s="234"/>
      <c r="J130" s="235">
        <f>ROUND(I130*H130,2)</f>
        <v>0</v>
      </c>
      <c r="K130" s="231" t="s">
        <v>241</v>
      </c>
      <c r="L130" s="45"/>
      <c r="M130" s="236" t="s">
        <v>39</v>
      </c>
      <c r="N130" s="237" t="s">
        <v>53</v>
      </c>
      <c r="O130" s="86"/>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242</v>
      </c>
      <c r="AT130" s="240" t="s">
        <v>238</v>
      </c>
      <c r="AU130" s="240" t="s">
        <v>89</v>
      </c>
      <c r="AY130" s="17" t="s">
        <v>235</v>
      </c>
      <c r="BE130" s="241">
        <f>IF(N130="základní",J130,0)</f>
        <v>0</v>
      </c>
      <c r="BF130" s="241">
        <f>IF(N130="snížená",J130,0)</f>
        <v>0</v>
      </c>
      <c r="BG130" s="241">
        <f>IF(N130="zákl. přenesená",J130,0)</f>
        <v>0</v>
      </c>
      <c r="BH130" s="241">
        <f>IF(N130="sníž. přenesená",J130,0)</f>
        <v>0</v>
      </c>
      <c r="BI130" s="241">
        <f>IF(N130="nulová",J130,0)</f>
        <v>0</v>
      </c>
      <c r="BJ130" s="17" t="s">
        <v>242</v>
      </c>
      <c r="BK130" s="241">
        <f>ROUND(I130*H130,2)</f>
        <v>0</v>
      </c>
      <c r="BL130" s="17" t="s">
        <v>242</v>
      </c>
      <c r="BM130" s="240" t="s">
        <v>1533</v>
      </c>
    </row>
    <row r="131" s="2" customFormat="1">
      <c r="A131" s="39"/>
      <c r="B131" s="40"/>
      <c r="C131" s="41"/>
      <c r="D131" s="242" t="s">
        <v>244</v>
      </c>
      <c r="E131" s="41"/>
      <c r="F131" s="243" t="s">
        <v>369</v>
      </c>
      <c r="G131" s="41"/>
      <c r="H131" s="41"/>
      <c r="I131" s="149"/>
      <c r="J131" s="41"/>
      <c r="K131" s="41"/>
      <c r="L131" s="45"/>
      <c r="M131" s="244"/>
      <c r="N131" s="245"/>
      <c r="O131" s="86"/>
      <c r="P131" s="86"/>
      <c r="Q131" s="86"/>
      <c r="R131" s="86"/>
      <c r="S131" s="86"/>
      <c r="T131" s="87"/>
      <c r="U131" s="39"/>
      <c r="V131" s="39"/>
      <c r="W131" s="39"/>
      <c r="X131" s="39"/>
      <c r="Y131" s="39"/>
      <c r="Z131" s="39"/>
      <c r="AA131" s="39"/>
      <c r="AB131" s="39"/>
      <c r="AC131" s="39"/>
      <c r="AD131" s="39"/>
      <c r="AE131" s="39"/>
      <c r="AT131" s="17" t="s">
        <v>244</v>
      </c>
      <c r="AU131" s="17" t="s">
        <v>89</v>
      </c>
    </row>
    <row r="132" s="2" customFormat="1">
      <c r="A132" s="39"/>
      <c r="B132" s="40"/>
      <c r="C132" s="41"/>
      <c r="D132" s="242" t="s">
        <v>246</v>
      </c>
      <c r="E132" s="41"/>
      <c r="F132" s="246" t="s">
        <v>370</v>
      </c>
      <c r="G132" s="41"/>
      <c r="H132" s="41"/>
      <c r="I132" s="149"/>
      <c r="J132" s="41"/>
      <c r="K132" s="41"/>
      <c r="L132" s="45"/>
      <c r="M132" s="244"/>
      <c r="N132" s="245"/>
      <c r="O132" s="86"/>
      <c r="P132" s="86"/>
      <c r="Q132" s="86"/>
      <c r="R132" s="86"/>
      <c r="S132" s="86"/>
      <c r="T132" s="87"/>
      <c r="U132" s="39"/>
      <c r="V132" s="39"/>
      <c r="W132" s="39"/>
      <c r="X132" s="39"/>
      <c r="Y132" s="39"/>
      <c r="Z132" s="39"/>
      <c r="AA132" s="39"/>
      <c r="AB132" s="39"/>
      <c r="AC132" s="39"/>
      <c r="AD132" s="39"/>
      <c r="AE132" s="39"/>
      <c r="AT132" s="17" t="s">
        <v>246</v>
      </c>
      <c r="AU132" s="17" t="s">
        <v>89</v>
      </c>
    </row>
    <row r="133" s="13" customFormat="1">
      <c r="A133" s="13"/>
      <c r="B133" s="247"/>
      <c r="C133" s="248"/>
      <c r="D133" s="242" t="s">
        <v>248</v>
      </c>
      <c r="E133" s="249" t="s">
        <v>39</v>
      </c>
      <c r="F133" s="250" t="s">
        <v>1534</v>
      </c>
      <c r="G133" s="248"/>
      <c r="H133" s="251">
        <v>5</v>
      </c>
      <c r="I133" s="252"/>
      <c r="J133" s="248"/>
      <c r="K133" s="248"/>
      <c r="L133" s="253"/>
      <c r="M133" s="254"/>
      <c r="N133" s="255"/>
      <c r="O133" s="255"/>
      <c r="P133" s="255"/>
      <c r="Q133" s="255"/>
      <c r="R133" s="255"/>
      <c r="S133" s="255"/>
      <c r="T133" s="256"/>
      <c r="U133" s="13"/>
      <c r="V133" s="13"/>
      <c r="W133" s="13"/>
      <c r="X133" s="13"/>
      <c r="Y133" s="13"/>
      <c r="Z133" s="13"/>
      <c r="AA133" s="13"/>
      <c r="AB133" s="13"/>
      <c r="AC133" s="13"/>
      <c r="AD133" s="13"/>
      <c r="AE133" s="13"/>
      <c r="AT133" s="257" t="s">
        <v>248</v>
      </c>
      <c r="AU133" s="257" t="s">
        <v>89</v>
      </c>
      <c r="AV133" s="13" t="s">
        <v>89</v>
      </c>
      <c r="AW133" s="13" t="s">
        <v>41</v>
      </c>
      <c r="AX133" s="13" t="s">
        <v>80</v>
      </c>
      <c r="AY133" s="257" t="s">
        <v>235</v>
      </c>
    </row>
    <row r="134" s="14" customFormat="1">
      <c r="A134" s="14"/>
      <c r="B134" s="258"/>
      <c r="C134" s="259"/>
      <c r="D134" s="242" t="s">
        <v>248</v>
      </c>
      <c r="E134" s="260" t="s">
        <v>1535</v>
      </c>
      <c r="F134" s="261" t="s">
        <v>250</v>
      </c>
      <c r="G134" s="259"/>
      <c r="H134" s="262">
        <v>5</v>
      </c>
      <c r="I134" s="263"/>
      <c r="J134" s="259"/>
      <c r="K134" s="259"/>
      <c r="L134" s="264"/>
      <c r="M134" s="265"/>
      <c r="N134" s="266"/>
      <c r="O134" s="266"/>
      <c r="P134" s="266"/>
      <c r="Q134" s="266"/>
      <c r="R134" s="266"/>
      <c r="S134" s="266"/>
      <c r="T134" s="267"/>
      <c r="U134" s="14"/>
      <c r="V134" s="14"/>
      <c r="W134" s="14"/>
      <c r="X134" s="14"/>
      <c r="Y134" s="14"/>
      <c r="Z134" s="14"/>
      <c r="AA134" s="14"/>
      <c r="AB134" s="14"/>
      <c r="AC134" s="14"/>
      <c r="AD134" s="14"/>
      <c r="AE134" s="14"/>
      <c r="AT134" s="268" t="s">
        <v>248</v>
      </c>
      <c r="AU134" s="268" t="s">
        <v>89</v>
      </c>
      <c r="AV134" s="14" t="s">
        <v>242</v>
      </c>
      <c r="AW134" s="14" t="s">
        <v>41</v>
      </c>
      <c r="AX134" s="14" t="s">
        <v>87</v>
      </c>
      <c r="AY134" s="268" t="s">
        <v>235</v>
      </c>
    </row>
    <row r="135" s="2" customFormat="1" ht="21.75" customHeight="1">
      <c r="A135" s="39"/>
      <c r="B135" s="40"/>
      <c r="C135" s="229" t="s">
        <v>302</v>
      </c>
      <c r="D135" s="229" t="s">
        <v>238</v>
      </c>
      <c r="E135" s="230" t="s">
        <v>372</v>
      </c>
      <c r="F135" s="231" t="s">
        <v>373</v>
      </c>
      <c r="G135" s="232" t="s">
        <v>367</v>
      </c>
      <c r="H135" s="233">
        <v>4</v>
      </c>
      <c r="I135" s="234"/>
      <c r="J135" s="235">
        <f>ROUND(I135*H135,2)</f>
        <v>0</v>
      </c>
      <c r="K135" s="231" t="s">
        <v>241</v>
      </c>
      <c r="L135" s="45"/>
      <c r="M135" s="236" t="s">
        <v>39</v>
      </c>
      <c r="N135" s="237" t="s">
        <v>53</v>
      </c>
      <c r="O135" s="86"/>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242</v>
      </c>
      <c r="AT135" s="240" t="s">
        <v>238</v>
      </c>
      <c r="AU135" s="240" t="s">
        <v>89</v>
      </c>
      <c r="AY135" s="17" t="s">
        <v>235</v>
      </c>
      <c r="BE135" s="241">
        <f>IF(N135="základní",J135,0)</f>
        <v>0</v>
      </c>
      <c r="BF135" s="241">
        <f>IF(N135="snížená",J135,0)</f>
        <v>0</v>
      </c>
      <c r="BG135" s="241">
        <f>IF(N135="zákl. přenesená",J135,0)</f>
        <v>0</v>
      </c>
      <c r="BH135" s="241">
        <f>IF(N135="sníž. přenesená",J135,0)</f>
        <v>0</v>
      </c>
      <c r="BI135" s="241">
        <f>IF(N135="nulová",J135,0)</f>
        <v>0</v>
      </c>
      <c r="BJ135" s="17" t="s">
        <v>242</v>
      </c>
      <c r="BK135" s="241">
        <f>ROUND(I135*H135,2)</f>
        <v>0</v>
      </c>
      <c r="BL135" s="17" t="s">
        <v>242</v>
      </c>
      <c r="BM135" s="240" t="s">
        <v>1536</v>
      </c>
    </row>
    <row r="136" s="2" customFormat="1">
      <c r="A136" s="39"/>
      <c r="B136" s="40"/>
      <c r="C136" s="41"/>
      <c r="D136" s="242" t="s">
        <v>244</v>
      </c>
      <c r="E136" s="41"/>
      <c r="F136" s="243" t="s">
        <v>375</v>
      </c>
      <c r="G136" s="41"/>
      <c r="H136" s="41"/>
      <c r="I136" s="149"/>
      <c r="J136" s="41"/>
      <c r="K136" s="41"/>
      <c r="L136" s="45"/>
      <c r="M136" s="244"/>
      <c r="N136" s="245"/>
      <c r="O136" s="86"/>
      <c r="P136" s="86"/>
      <c r="Q136" s="86"/>
      <c r="R136" s="86"/>
      <c r="S136" s="86"/>
      <c r="T136" s="87"/>
      <c r="U136" s="39"/>
      <c r="V136" s="39"/>
      <c r="W136" s="39"/>
      <c r="X136" s="39"/>
      <c r="Y136" s="39"/>
      <c r="Z136" s="39"/>
      <c r="AA136" s="39"/>
      <c r="AB136" s="39"/>
      <c r="AC136" s="39"/>
      <c r="AD136" s="39"/>
      <c r="AE136" s="39"/>
      <c r="AT136" s="17" t="s">
        <v>244</v>
      </c>
      <c r="AU136" s="17" t="s">
        <v>89</v>
      </c>
    </row>
    <row r="137" s="2" customFormat="1">
      <c r="A137" s="39"/>
      <c r="B137" s="40"/>
      <c r="C137" s="41"/>
      <c r="D137" s="242" t="s">
        <v>246</v>
      </c>
      <c r="E137" s="41"/>
      <c r="F137" s="246" t="s">
        <v>376</v>
      </c>
      <c r="G137" s="41"/>
      <c r="H137" s="41"/>
      <c r="I137" s="149"/>
      <c r="J137" s="41"/>
      <c r="K137" s="41"/>
      <c r="L137" s="45"/>
      <c r="M137" s="244"/>
      <c r="N137" s="245"/>
      <c r="O137" s="86"/>
      <c r="P137" s="86"/>
      <c r="Q137" s="86"/>
      <c r="R137" s="86"/>
      <c r="S137" s="86"/>
      <c r="T137" s="87"/>
      <c r="U137" s="39"/>
      <c r="V137" s="39"/>
      <c r="W137" s="39"/>
      <c r="X137" s="39"/>
      <c r="Y137" s="39"/>
      <c r="Z137" s="39"/>
      <c r="AA137" s="39"/>
      <c r="AB137" s="39"/>
      <c r="AC137" s="39"/>
      <c r="AD137" s="39"/>
      <c r="AE137" s="39"/>
      <c r="AT137" s="17" t="s">
        <v>246</v>
      </c>
      <c r="AU137" s="17" t="s">
        <v>89</v>
      </c>
    </row>
    <row r="138" s="13" customFormat="1">
      <c r="A138" s="13"/>
      <c r="B138" s="247"/>
      <c r="C138" s="248"/>
      <c r="D138" s="242" t="s">
        <v>248</v>
      </c>
      <c r="E138" s="249" t="s">
        <v>39</v>
      </c>
      <c r="F138" s="250" t="s">
        <v>1537</v>
      </c>
      <c r="G138" s="248"/>
      <c r="H138" s="251">
        <v>4</v>
      </c>
      <c r="I138" s="252"/>
      <c r="J138" s="248"/>
      <c r="K138" s="248"/>
      <c r="L138" s="253"/>
      <c r="M138" s="254"/>
      <c r="N138" s="255"/>
      <c r="O138" s="255"/>
      <c r="P138" s="255"/>
      <c r="Q138" s="255"/>
      <c r="R138" s="255"/>
      <c r="S138" s="255"/>
      <c r="T138" s="256"/>
      <c r="U138" s="13"/>
      <c r="V138" s="13"/>
      <c r="W138" s="13"/>
      <c r="X138" s="13"/>
      <c r="Y138" s="13"/>
      <c r="Z138" s="13"/>
      <c r="AA138" s="13"/>
      <c r="AB138" s="13"/>
      <c r="AC138" s="13"/>
      <c r="AD138" s="13"/>
      <c r="AE138" s="13"/>
      <c r="AT138" s="257" t="s">
        <v>248</v>
      </c>
      <c r="AU138" s="257" t="s">
        <v>89</v>
      </c>
      <c r="AV138" s="13" t="s">
        <v>89</v>
      </c>
      <c r="AW138" s="13" t="s">
        <v>41</v>
      </c>
      <c r="AX138" s="13" t="s">
        <v>80</v>
      </c>
      <c r="AY138" s="257" t="s">
        <v>235</v>
      </c>
    </row>
    <row r="139" s="14" customFormat="1">
      <c r="A139" s="14"/>
      <c r="B139" s="258"/>
      <c r="C139" s="259"/>
      <c r="D139" s="242" t="s">
        <v>248</v>
      </c>
      <c r="E139" s="260" t="s">
        <v>39</v>
      </c>
      <c r="F139" s="261" t="s">
        <v>250</v>
      </c>
      <c r="G139" s="259"/>
      <c r="H139" s="262">
        <v>4</v>
      </c>
      <c r="I139" s="263"/>
      <c r="J139" s="259"/>
      <c r="K139" s="259"/>
      <c r="L139" s="264"/>
      <c r="M139" s="265"/>
      <c r="N139" s="266"/>
      <c r="O139" s="266"/>
      <c r="P139" s="266"/>
      <c r="Q139" s="266"/>
      <c r="R139" s="266"/>
      <c r="S139" s="266"/>
      <c r="T139" s="267"/>
      <c r="U139" s="14"/>
      <c r="V139" s="14"/>
      <c r="W139" s="14"/>
      <c r="X139" s="14"/>
      <c r="Y139" s="14"/>
      <c r="Z139" s="14"/>
      <c r="AA139" s="14"/>
      <c r="AB139" s="14"/>
      <c r="AC139" s="14"/>
      <c r="AD139" s="14"/>
      <c r="AE139" s="14"/>
      <c r="AT139" s="268" t="s">
        <v>248</v>
      </c>
      <c r="AU139" s="268" t="s">
        <v>89</v>
      </c>
      <c r="AV139" s="14" t="s">
        <v>242</v>
      </c>
      <c r="AW139" s="14" t="s">
        <v>41</v>
      </c>
      <c r="AX139" s="14" t="s">
        <v>87</v>
      </c>
      <c r="AY139" s="268" t="s">
        <v>235</v>
      </c>
    </row>
    <row r="140" s="2" customFormat="1" ht="33" customHeight="1">
      <c r="A140" s="39"/>
      <c r="B140" s="40"/>
      <c r="C140" s="229" t="s">
        <v>307</v>
      </c>
      <c r="D140" s="229" t="s">
        <v>238</v>
      </c>
      <c r="E140" s="230" t="s">
        <v>378</v>
      </c>
      <c r="F140" s="231" t="s">
        <v>379</v>
      </c>
      <c r="G140" s="232" t="s">
        <v>197</v>
      </c>
      <c r="H140" s="233">
        <v>780</v>
      </c>
      <c r="I140" s="234"/>
      <c r="J140" s="235">
        <f>ROUND(I140*H140,2)</f>
        <v>0</v>
      </c>
      <c r="K140" s="231" t="s">
        <v>241</v>
      </c>
      <c r="L140" s="45"/>
      <c r="M140" s="236" t="s">
        <v>39</v>
      </c>
      <c r="N140" s="237" t="s">
        <v>53</v>
      </c>
      <c r="O140" s="86"/>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242</v>
      </c>
      <c r="AT140" s="240" t="s">
        <v>238</v>
      </c>
      <c r="AU140" s="240" t="s">
        <v>89</v>
      </c>
      <c r="AY140" s="17" t="s">
        <v>235</v>
      </c>
      <c r="BE140" s="241">
        <f>IF(N140="základní",J140,0)</f>
        <v>0</v>
      </c>
      <c r="BF140" s="241">
        <f>IF(N140="snížená",J140,0)</f>
        <v>0</v>
      </c>
      <c r="BG140" s="241">
        <f>IF(N140="zákl. přenesená",J140,0)</f>
        <v>0</v>
      </c>
      <c r="BH140" s="241">
        <f>IF(N140="sníž. přenesená",J140,0)</f>
        <v>0</v>
      </c>
      <c r="BI140" s="241">
        <f>IF(N140="nulová",J140,0)</f>
        <v>0</v>
      </c>
      <c r="BJ140" s="17" t="s">
        <v>242</v>
      </c>
      <c r="BK140" s="241">
        <f>ROUND(I140*H140,2)</f>
        <v>0</v>
      </c>
      <c r="BL140" s="17" t="s">
        <v>242</v>
      </c>
      <c r="BM140" s="240" t="s">
        <v>1538</v>
      </c>
    </row>
    <row r="141" s="2" customFormat="1">
      <c r="A141" s="39"/>
      <c r="B141" s="40"/>
      <c r="C141" s="41"/>
      <c r="D141" s="242" t="s">
        <v>244</v>
      </c>
      <c r="E141" s="41"/>
      <c r="F141" s="243" t="s">
        <v>381</v>
      </c>
      <c r="G141" s="41"/>
      <c r="H141" s="41"/>
      <c r="I141" s="149"/>
      <c r="J141" s="41"/>
      <c r="K141" s="41"/>
      <c r="L141" s="45"/>
      <c r="M141" s="244"/>
      <c r="N141" s="245"/>
      <c r="O141" s="86"/>
      <c r="P141" s="86"/>
      <c r="Q141" s="86"/>
      <c r="R141" s="86"/>
      <c r="S141" s="86"/>
      <c r="T141" s="87"/>
      <c r="U141" s="39"/>
      <c r="V141" s="39"/>
      <c r="W141" s="39"/>
      <c r="X141" s="39"/>
      <c r="Y141" s="39"/>
      <c r="Z141" s="39"/>
      <c r="AA141" s="39"/>
      <c r="AB141" s="39"/>
      <c r="AC141" s="39"/>
      <c r="AD141" s="39"/>
      <c r="AE141" s="39"/>
      <c r="AT141" s="17" t="s">
        <v>244</v>
      </c>
      <c r="AU141" s="17" t="s">
        <v>89</v>
      </c>
    </row>
    <row r="142" s="2" customFormat="1">
      <c r="A142" s="39"/>
      <c r="B142" s="40"/>
      <c r="C142" s="41"/>
      <c r="D142" s="242" t="s">
        <v>246</v>
      </c>
      <c r="E142" s="41"/>
      <c r="F142" s="246" t="s">
        <v>382</v>
      </c>
      <c r="G142" s="41"/>
      <c r="H142" s="41"/>
      <c r="I142" s="149"/>
      <c r="J142" s="41"/>
      <c r="K142" s="41"/>
      <c r="L142" s="45"/>
      <c r="M142" s="244"/>
      <c r="N142" s="245"/>
      <c r="O142" s="86"/>
      <c r="P142" s="86"/>
      <c r="Q142" s="86"/>
      <c r="R142" s="86"/>
      <c r="S142" s="86"/>
      <c r="T142" s="87"/>
      <c r="U142" s="39"/>
      <c r="V142" s="39"/>
      <c r="W142" s="39"/>
      <c r="X142" s="39"/>
      <c r="Y142" s="39"/>
      <c r="Z142" s="39"/>
      <c r="AA142" s="39"/>
      <c r="AB142" s="39"/>
      <c r="AC142" s="39"/>
      <c r="AD142" s="39"/>
      <c r="AE142" s="39"/>
      <c r="AT142" s="17" t="s">
        <v>246</v>
      </c>
      <c r="AU142" s="17" t="s">
        <v>89</v>
      </c>
    </row>
    <row r="143" s="13" customFormat="1">
      <c r="A143" s="13"/>
      <c r="B143" s="247"/>
      <c r="C143" s="248"/>
      <c r="D143" s="242" t="s">
        <v>248</v>
      </c>
      <c r="E143" s="249" t="s">
        <v>39</v>
      </c>
      <c r="F143" s="250" t="s">
        <v>1539</v>
      </c>
      <c r="G143" s="248"/>
      <c r="H143" s="251">
        <v>780</v>
      </c>
      <c r="I143" s="252"/>
      <c r="J143" s="248"/>
      <c r="K143" s="248"/>
      <c r="L143" s="253"/>
      <c r="M143" s="254"/>
      <c r="N143" s="255"/>
      <c r="O143" s="255"/>
      <c r="P143" s="255"/>
      <c r="Q143" s="255"/>
      <c r="R143" s="255"/>
      <c r="S143" s="255"/>
      <c r="T143" s="256"/>
      <c r="U143" s="13"/>
      <c r="V143" s="13"/>
      <c r="W143" s="13"/>
      <c r="X143" s="13"/>
      <c r="Y143" s="13"/>
      <c r="Z143" s="13"/>
      <c r="AA143" s="13"/>
      <c r="AB143" s="13"/>
      <c r="AC143" s="13"/>
      <c r="AD143" s="13"/>
      <c r="AE143" s="13"/>
      <c r="AT143" s="257" t="s">
        <v>248</v>
      </c>
      <c r="AU143" s="257" t="s">
        <v>89</v>
      </c>
      <c r="AV143" s="13" t="s">
        <v>89</v>
      </c>
      <c r="AW143" s="13" t="s">
        <v>41</v>
      </c>
      <c r="AX143" s="13" t="s">
        <v>80</v>
      </c>
      <c r="AY143" s="257" t="s">
        <v>235</v>
      </c>
    </row>
    <row r="144" s="14" customFormat="1">
      <c r="A144" s="14"/>
      <c r="B144" s="258"/>
      <c r="C144" s="259"/>
      <c r="D144" s="242" t="s">
        <v>248</v>
      </c>
      <c r="E144" s="260" t="s">
        <v>1508</v>
      </c>
      <c r="F144" s="261" t="s">
        <v>250</v>
      </c>
      <c r="G144" s="259"/>
      <c r="H144" s="262">
        <v>780</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248</v>
      </c>
      <c r="AU144" s="268" t="s">
        <v>89</v>
      </c>
      <c r="AV144" s="14" t="s">
        <v>242</v>
      </c>
      <c r="AW144" s="14" t="s">
        <v>41</v>
      </c>
      <c r="AX144" s="14" t="s">
        <v>87</v>
      </c>
      <c r="AY144" s="268" t="s">
        <v>235</v>
      </c>
    </row>
    <row r="145" s="12" customFormat="1" ht="25.92" customHeight="1">
      <c r="A145" s="12"/>
      <c r="B145" s="213"/>
      <c r="C145" s="214"/>
      <c r="D145" s="215" t="s">
        <v>79</v>
      </c>
      <c r="E145" s="216" t="s">
        <v>384</v>
      </c>
      <c r="F145" s="216" t="s">
        <v>385</v>
      </c>
      <c r="G145" s="214"/>
      <c r="H145" s="214"/>
      <c r="I145" s="217"/>
      <c r="J145" s="218">
        <f>BK145</f>
        <v>0</v>
      </c>
      <c r="K145" s="214"/>
      <c r="L145" s="219"/>
      <c r="M145" s="220"/>
      <c r="N145" s="221"/>
      <c r="O145" s="221"/>
      <c r="P145" s="222">
        <f>SUM(P146:P149)</f>
        <v>0</v>
      </c>
      <c r="Q145" s="221"/>
      <c r="R145" s="222">
        <f>SUM(R146:R149)</f>
        <v>0</v>
      </c>
      <c r="S145" s="221"/>
      <c r="T145" s="223">
        <f>SUM(T146:T149)</f>
        <v>0</v>
      </c>
      <c r="U145" s="12"/>
      <c r="V145" s="12"/>
      <c r="W145" s="12"/>
      <c r="X145" s="12"/>
      <c r="Y145" s="12"/>
      <c r="Z145" s="12"/>
      <c r="AA145" s="12"/>
      <c r="AB145" s="12"/>
      <c r="AC145" s="12"/>
      <c r="AD145" s="12"/>
      <c r="AE145" s="12"/>
      <c r="AR145" s="224" t="s">
        <v>242</v>
      </c>
      <c r="AT145" s="225" t="s">
        <v>79</v>
      </c>
      <c r="AU145" s="225" t="s">
        <v>80</v>
      </c>
      <c r="AY145" s="224" t="s">
        <v>235</v>
      </c>
      <c r="BK145" s="226">
        <f>SUM(BK146:BK149)</f>
        <v>0</v>
      </c>
    </row>
    <row r="146" s="2" customFormat="1" ht="33" customHeight="1">
      <c r="A146" s="39"/>
      <c r="B146" s="40"/>
      <c r="C146" s="229" t="s">
        <v>313</v>
      </c>
      <c r="D146" s="229" t="s">
        <v>238</v>
      </c>
      <c r="E146" s="230" t="s">
        <v>770</v>
      </c>
      <c r="F146" s="231" t="s">
        <v>771</v>
      </c>
      <c r="G146" s="232" t="s">
        <v>182</v>
      </c>
      <c r="H146" s="233">
        <v>14.323</v>
      </c>
      <c r="I146" s="234"/>
      <c r="J146" s="235">
        <f>ROUND(I146*H146,2)</f>
        <v>0</v>
      </c>
      <c r="K146" s="231" t="s">
        <v>241</v>
      </c>
      <c r="L146" s="45"/>
      <c r="M146" s="236" t="s">
        <v>39</v>
      </c>
      <c r="N146" s="237" t="s">
        <v>53</v>
      </c>
      <c r="O146" s="86"/>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389</v>
      </c>
      <c r="AT146" s="240" t="s">
        <v>238</v>
      </c>
      <c r="AU146" s="240" t="s">
        <v>87</v>
      </c>
      <c r="AY146" s="17" t="s">
        <v>235</v>
      </c>
      <c r="BE146" s="241">
        <f>IF(N146="základní",J146,0)</f>
        <v>0</v>
      </c>
      <c r="BF146" s="241">
        <f>IF(N146="snížená",J146,0)</f>
        <v>0</v>
      </c>
      <c r="BG146" s="241">
        <f>IF(N146="zákl. přenesená",J146,0)</f>
        <v>0</v>
      </c>
      <c r="BH146" s="241">
        <f>IF(N146="sníž. přenesená",J146,0)</f>
        <v>0</v>
      </c>
      <c r="BI146" s="241">
        <f>IF(N146="nulová",J146,0)</f>
        <v>0</v>
      </c>
      <c r="BJ146" s="17" t="s">
        <v>242</v>
      </c>
      <c r="BK146" s="241">
        <f>ROUND(I146*H146,2)</f>
        <v>0</v>
      </c>
      <c r="BL146" s="17" t="s">
        <v>389</v>
      </c>
      <c r="BM146" s="240" t="s">
        <v>1540</v>
      </c>
    </row>
    <row r="147" s="2" customFormat="1">
      <c r="A147" s="39"/>
      <c r="B147" s="40"/>
      <c r="C147" s="41"/>
      <c r="D147" s="242" t="s">
        <v>244</v>
      </c>
      <c r="E147" s="41"/>
      <c r="F147" s="243" t="s">
        <v>773</v>
      </c>
      <c r="G147" s="41"/>
      <c r="H147" s="41"/>
      <c r="I147" s="149"/>
      <c r="J147" s="41"/>
      <c r="K147" s="41"/>
      <c r="L147" s="45"/>
      <c r="M147" s="244"/>
      <c r="N147" s="245"/>
      <c r="O147" s="86"/>
      <c r="P147" s="86"/>
      <c r="Q147" s="86"/>
      <c r="R147" s="86"/>
      <c r="S147" s="86"/>
      <c r="T147" s="87"/>
      <c r="U147" s="39"/>
      <c r="V147" s="39"/>
      <c r="W147" s="39"/>
      <c r="X147" s="39"/>
      <c r="Y147" s="39"/>
      <c r="Z147" s="39"/>
      <c r="AA147" s="39"/>
      <c r="AB147" s="39"/>
      <c r="AC147" s="39"/>
      <c r="AD147" s="39"/>
      <c r="AE147" s="39"/>
      <c r="AT147" s="17" t="s">
        <v>244</v>
      </c>
      <c r="AU147" s="17" t="s">
        <v>87</v>
      </c>
    </row>
    <row r="148" s="2" customFormat="1">
      <c r="A148" s="39"/>
      <c r="B148" s="40"/>
      <c r="C148" s="41"/>
      <c r="D148" s="242" t="s">
        <v>246</v>
      </c>
      <c r="E148" s="41"/>
      <c r="F148" s="246" t="s">
        <v>412</v>
      </c>
      <c r="G148" s="41"/>
      <c r="H148" s="41"/>
      <c r="I148" s="149"/>
      <c r="J148" s="41"/>
      <c r="K148" s="41"/>
      <c r="L148" s="45"/>
      <c r="M148" s="244"/>
      <c r="N148" s="245"/>
      <c r="O148" s="86"/>
      <c r="P148" s="86"/>
      <c r="Q148" s="86"/>
      <c r="R148" s="86"/>
      <c r="S148" s="86"/>
      <c r="T148" s="87"/>
      <c r="U148" s="39"/>
      <c r="V148" s="39"/>
      <c r="W148" s="39"/>
      <c r="X148" s="39"/>
      <c r="Y148" s="39"/>
      <c r="Z148" s="39"/>
      <c r="AA148" s="39"/>
      <c r="AB148" s="39"/>
      <c r="AC148" s="39"/>
      <c r="AD148" s="39"/>
      <c r="AE148" s="39"/>
      <c r="AT148" s="17" t="s">
        <v>246</v>
      </c>
      <c r="AU148" s="17" t="s">
        <v>87</v>
      </c>
    </row>
    <row r="149" s="13" customFormat="1">
      <c r="A149" s="13"/>
      <c r="B149" s="247"/>
      <c r="C149" s="248"/>
      <c r="D149" s="242" t="s">
        <v>248</v>
      </c>
      <c r="E149" s="249" t="s">
        <v>39</v>
      </c>
      <c r="F149" s="250" t="s">
        <v>1541</v>
      </c>
      <c r="G149" s="248"/>
      <c r="H149" s="251">
        <v>14.323</v>
      </c>
      <c r="I149" s="252"/>
      <c r="J149" s="248"/>
      <c r="K149" s="248"/>
      <c r="L149" s="253"/>
      <c r="M149" s="254"/>
      <c r="N149" s="255"/>
      <c r="O149" s="255"/>
      <c r="P149" s="255"/>
      <c r="Q149" s="255"/>
      <c r="R149" s="255"/>
      <c r="S149" s="255"/>
      <c r="T149" s="256"/>
      <c r="U149" s="13"/>
      <c r="V149" s="13"/>
      <c r="W149" s="13"/>
      <c r="X149" s="13"/>
      <c r="Y149" s="13"/>
      <c r="Z149" s="13"/>
      <c r="AA149" s="13"/>
      <c r="AB149" s="13"/>
      <c r="AC149" s="13"/>
      <c r="AD149" s="13"/>
      <c r="AE149" s="13"/>
      <c r="AT149" s="257" t="s">
        <v>248</v>
      </c>
      <c r="AU149" s="257" t="s">
        <v>87</v>
      </c>
      <c r="AV149" s="13" t="s">
        <v>89</v>
      </c>
      <c r="AW149" s="13" t="s">
        <v>41</v>
      </c>
      <c r="AX149" s="13" t="s">
        <v>87</v>
      </c>
      <c r="AY149" s="257" t="s">
        <v>235</v>
      </c>
    </row>
    <row r="150" s="12" customFormat="1" ht="25.92" customHeight="1">
      <c r="A150" s="12"/>
      <c r="B150" s="213"/>
      <c r="C150" s="214"/>
      <c r="D150" s="215" t="s">
        <v>79</v>
      </c>
      <c r="E150" s="216" t="s">
        <v>169</v>
      </c>
      <c r="F150" s="216" t="s">
        <v>166</v>
      </c>
      <c r="G150" s="214"/>
      <c r="H150" s="214"/>
      <c r="I150" s="217"/>
      <c r="J150" s="218">
        <f>BK150</f>
        <v>0</v>
      </c>
      <c r="K150" s="214"/>
      <c r="L150" s="219"/>
      <c r="M150" s="220"/>
      <c r="N150" s="221"/>
      <c r="O150" s="221"/>
      <c r="P150" s="222">
        <f>SUM(P151:P172)</f>
        <v>0</v>
      </c>
      <c r="Q150" s="221"/>
      <c r="R150" s="222">
        <f>SUM(R151:R172)</f>
        <v>0</v>
      </c>
      <c r="S150" s="221"/>
      <c r="T150" s="223">
        <f>SUM(T151:T172)</f>
        <v>0</v>
      </c>
      <c r="U150" s="12"/>
      <c r="V150" s="12"/>
      <c r="W150" s="12"/>
      <c r="X150" s="12"/>
      <c r="Y150" s="12"/>
      <c r="Z150" s="12"/>
      <c r="AA150" s="12"/>
      <c r="AB150" s="12"/>
      <c r="AC150" s="12"/>
      <c r="AD150" s="12"/>
      <c r="AE150" s="12"/>
      <c r="AR150" s="224" t="s">
        <v>236</v>
      </c>
      <c r="AT150" s="225" t="s">
        <v>79</v>
      </c>
      <c r="AU150" s="225" t="s">
        <v>80</v>
      </c>
      <c r="AY150" s="224" t="s">
        <v>235</v>
      </c>
      <c r="BK150" s="226">
        <f>SUM(BK151:BK172)</f>
        <v>0</v>
      </c>
    </row>
    <row r="151" s="2" customFormat="1" ht="33" customHeight="1">
      <c r="A151" s="39"/>
      <c r="B151" s="40"/>
      <c r="C151" s="229" t="s">
        <v>318</v>
      </c>
      <c r="D151" s="229" t="s">
        <v>238</v>
      </c>
      <c r="E151" s="230" t="s">
        <v>1542</v>
      </c>
      <c r="F151" s="231" t="s">
        <v>1543</v>
      </c>
      <c r="G151" s="232" t="s">
        <v>191</v>
      </c>
      <c r="H151" s="233">
        <v>1</v>
      </c>
      <c r="I151" s="234"/>
      <c r="J151" s="235">
        <f>ROUND(I151*H151,2)</f>
        <v>0</v>
      </c>
      <c r="K151" s="231" t="s">
        <v>241</v>
      </c>
      <c r="L151" s="45"/>
      <c r="M151" s="236" t="s">
        <v>39</v>
      </c>
      <c r="N151" s="237" t="s">
        <v>53</v>
      </c>
      <c r="O151" s="86"/>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389</v>
      </c>
      <c r="AT151" s="240" t="s">
        <v>238</v>
      </c>
      <c r="AU151" s="240" t="s">
        <v>87</v>
      </c>
      <c r="AY151" s="17" t="s">
        <v>235</v>
      </c>
      <c r="BE151" s="241">
        <f>IF(N151="základní",J151,0)</f>
        <v>0</v>
      </c>
      <c r="BF151" s="241">
        <f>IF(N151="snížená",J151,0)</f>
        <v>0</v>
      </c>
      <c r="BG151" s="241">
        <f>IF(N151="zákl. přenesená",J151,0)</f>
        <v>0</v>
      </c>
      <c r="BH151" s="241">
        <f>IF(N151="sníž. přenesená",J151,0)</f>
        <v>0</v>
      </c>
      <c r="BI151" s="241">
        <f>IF(N151="nulová",J151,0)</f>
        <v>0</v>
      </c>
      <c r="BJ151" s="17" t="s">
        <v>242</v>
      </c>
      <c r="BK151" s="241">
        <f>ROUND(I151*H151,2)</f>
        <v>0</v>
      </c>
      <c r="BL151" s="17" t="s">
        <v>389</v>
      </c>
      <c r="BM151" s="240" t="s">
        <v>1544</v>
      </c>
    </row>
    <row r="152" s="2" customFormat="1">
      <c r="A152" s="39"/>
      <c r="B152" s="40"/>
      <c r="C152" s="41"/>
      <c r="D152" s="242" t="s">
        <v>244</v>
      </c>
      <c r="E152" s="41"/>
      <c r="F152" s="243" t="s">
        <v>1545</v>
      </c>
      <c r="G152" s="41"/>
      <c r="H152" s="41"/>
      <c r="I152" s="149"/>
      <c r="J152" s="41"/>
      <c r="K152" s="41"/>
      <c r="L152" s="45"/>
      <c r="M152" s="244"/>
      <c r="N152" s="245"/>
      <c r="O152" s="86"/>
      <c r="P152" s="86"/>
      <c r="Q152" s="86"/>
      <c r="R152" s="86"/>
      <c r="S152" s="86"/>
      <c r="T152" s="87"/>
      <c r="U152" s="39"/>
      <c r="V152" s="39"/>
      <c r="W152" s="39"/>
      <c r="X152" s="39"/>
      <c r="Y152" s="39"/>
      <c r="Z152" s="39"/>
      <c r="AA152" s="39"/>
      <c r="AB152" s="39"/>
      <c r="AC152" s="39"/>
      <c r="AD152" s="39"/>
      <c r="AE152" s="39"/>
      <c r="AT152" s="17" t="s">
        <v>244</v>
      </c>
      <c r="AU152" s="17" t="s">
        <v>87</v>
      </c>
    </row>
    <row r="153" s="2" customFormat="1">
      <c r="A153" s="39"/>
      <c r="B153" s="40"/>
      <c r="C153" s="41"/>
      <c r="D153" s="242" t="s">
        <v>246</v>
      </c>
      <c r="E153" s="41"/>
      <c r="F153" s="246" t="s">
        <v>412</v>
      </c>
      <c r="G153" s="41"/>
      <c r="H153" s="41"/>
      <c r="I153" s="149"/>
      <c r="J153" s="41"/>
      <c r="K153" s="41"/>
      <c r="L153" s="45"/>
      <c r="M153" s="244"/>
      <c r="N153" s="245"/>
      <c r="O153" s="86"/>
      <c r="P153" s="86"/>
      <c r="Q153" s="86"/>
      <c r="R153" s="86"/>
      <c r="S153" s="86"/>
      <c r="T153" s="87"/>
      <c r="U153" s="39"/>
      <c r="V153" s="39"/>
      <c r="W153" s="39"/>
      <c r="X153" s="39"/>
      <c r="Y153" s="39"/>
      <c r="Z153" s="39"/>
      <c r="AA153" s="39"/>
      <c r="AB153" s="39"/>
      <c r="AC153" s="39"/>
      <c r="AD153" s="39"/>
      <c r="AE153" s="39"/>
      <c r="AT153" s="17" t="s">
        <v>246</v>
      </c>
      <c r="AU153" s="17" t="s">
        <v>87</v>
      </c>
    </row>
    <row r="154" s="2" customFormat="1">
      <c r="A154" s="39"/>
      <c r="B154" s="40"/>
      <c r="C154" s="41"/>
      <c r="D154" s="242" t="s">
        <v>294</v>
      </c>
      <c r="E154" s="41"/>
      <c r="F154" s="246" t="s">
        <v>413</v>
      </c>
      <c r="G154" s="41"/>
      <c r="H154" s="41"/>
      <c r="I154" s="149"/>
      <c r="J154" s="41"/>
      <c r="K154" s="41"/>
      <c r="L154" s="45"/>
      <c r="M154" s="244"/>
      <c r="N154" s="245"/>
      <c r="O154" s="86"/>
      <c r="P154" s="86"/>
      <c r="Q154" s="86"/>
      <c r="R154" s="86"/>
      <c r="S154" s="86"/>
      <c r="T154" s="87"/>
      <c r="U154" s="39"/>
      <c r="V154" s="39"/>
      <c r="W154" s="39"/>
      <c r="X154" s="39"/>
      <c r="Y154" s="39"/>
      <c r="Z154" s="39"/>
      <c r="AA154" s="39"/>
      <c r="AB154" s="39"/>
      <c r="AC154" s="39"/>
      <c r="AD154" s="39"/>
      <c r="AE154" s="39"/>
      <c r="AT154" s="17" t="s">
        <v>294</v>
      </c>
      <c r="AU154" s="17" t="s">
        <v>87</v>
      </c>
    </row>
    <row r="155" s="13" customFormat="1">
      <c r="A155" s="13"/>
      <c r="B155" s="247"/>
      <c r="C155" s="248"/>
      <c r="D155" s="242" t="s">
        <v>248</v>
      </c>
      <c r="E155" s="249" t="s">
        <v>39</v>
      </c>
      <c r="F155" s="250" t="s">
        <v>87</v>
      </c>
      <c r="G155" s="248"/>
      <c r="H155" s="251">
        <v>1</v>
      </c>
      <c r="I155" s="252"/>
      <c r="J155" s="248"/>
      <c r="K155" s="248"/>
      <c r="L155" s="253"/>
      <c r="M155" s="254"/>
      <c r="N155" s="255"/>
      <c r="O155" s="255"/>
      <c r="P155" s="255"/>
      <c r="Q155" s="255"/>
      <c r="R155" s="255"/>
      <c r="S155" s="255"/>
      <c r="T155" s="256"/>
      <c r="U155" s="13"/>
      <c r="V155" s="13"/>
      <c r="W155" s="13"/>
      <c r="X155" s="13"/>
      <c r="Y155" s="13"/>
      <c r="Z155" s="13"/>
      <c r="AA155" s="13"/>
      <c r="AB155" s="13"/>
      <c r="AC155" s="13"/>
      <c r="AD155" s="13"/>
      <c r="AE155" s="13"/>
      <c r="AT155" s="257" t="s">
        <v>248</v>
      </c>
      <c r="AU155" s="257" t="s">
        <v>87</v>
      </c>
      <c r="AV155" s="13" t="s">
        <v>89</v>
      </c>
      <c r="AW155" s="13" t="s">
        <v>41</v>
      </c>
      <c r="AX155" s="13" t="s">
        <v>87</v>
      </c>
      <c r="AY155" s="257" t="s">
        <v>235</v>
      </c>
    </row>
    <row r="156" s="2" customFormat="1" ht="33" customHeight="1">
      <c r="A156" s="39"/>
      <c r="B156" s="40"/>
      <c r="C156" s="229" t="s">
        <v>323</v>
      </c>
      <c r="D156" s="229" t="s">
        <v>238</v>
      </c>
      <c r="E156" s="230" t="s">
        <v>1546</v>
      </c>
      <c r="F156" s="231" t="s">
        <v>1547</v>
      </c>
      <c r="G156" s="232" t="s">
        <v>182</v>
      </c>
      <c r="H156" s="233">
        <v>14.323</v>
      </c>
      <c r="I156" s="234"/>
      <c r="J156" s="235">
        <f>ROUND(I156*H156,2)</f>
        <v>0</v>
      </c>
      <c r="K156" s="231" t="s">
        <v>241</v>
      </c>
      <c r="L156" s="45"/>
      <c r="M156" s="236" t="s">
        <v>39</v>
      </c>
      <c r="N156" s="237" t="s">
        <v>53</v>
      </c>
      <c r="O156" s="86"/>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389</v>
      </c>
      <c r="AT156" s="240" t="s">
        <v>238</v>
      </c>
      <c r="AU156" s="240" t="s">
        <v>87</v>
      </c>
      <c r="AY156" s="17" t="s">
        <v>235</v>
      </c>
      <c r="BE156" s="241">
        <f>IF(N156="základní",J156,0)</f>
        <v>0</v>
      </c>
      <c r="BF156" s="241">
        <f>IF(N156="snížená",J156,0)</f>
        <v>0</v>
      </c>
      <c r="BG156" s="241">
        <f>IF(N156="zákl. přenesená",J156,0)</f>
        <v>0</v>
      </c>
      <c r="BH156" s="241">
        <f>IF(N156="sníž. přenesená",J156,0)</f>
        <v>0</v>
      </c>
      <c r="BI156" s="241">
        <f>IF(N156="nulová",J156,0)</f>
        <v>0</v>
      </c>
      <c r="BJ156" s="17" t="s">
        <v>242</v>
      </c>
      <c r="BK156" s="241">
        <f>ROUND(I156*H156,2)</f>
        <v>0</v>
      </c>
      <c r="BL156" s="17" t="s">
        <v>389</v>
      </c>
      <c r="BM156" s="240" t="s">
        <v>1548</v>
      </c>
    </row>
    <row r="157" s="2" customFormat="1">
      <c r="A157" s="39"/>
      <c r="B157" s="40"/>
      <c r="C157" s="41"/>
      <c r="D157" s="242" t="s">
        <v>244</v>
      </c>
      <c r="E157" s="41"/>
      <c r="F157" s="243" t="s">
        <v>1549</v>
      </c>
      <c r="G157" s="41"/>
      <c r="H157" s="41"/>
      <c r="I157" s="149"/>
      <c r="J157" s="41"/>
      <c r="K157" s="41"/>
      <c r="L157" s="45"/>
      <c r="M157" s="244"/>
      <c r="N157" s="245"/>
      <c r="O157" s="86"/>
      <c r="P157" s="86"/>
      <c r="Q157" s="86"/>
      <c r="R157" s="86"/>
      <c r="S157" s="86"/>
      <c r="T157" s="87"/>
      <c r="U157" s="39"/>
      <c r="V157" s="39"/>
      <c r="W157" s="39"/>
      <c r="X157" s="39"/>
      <c r="Y157" s="39"/>
      <c r="Z157" s="39"/>
      <c r="AA157" s="39"/>
      <c r="AB157" s="39"/>
      <c r="AC157" s="39"/>
      <c r="AD157" s="39"/>
      <c r="AE157" s="39"/>
      <c r="AT157" s="17" t="s">
        <v>244</v>
      </c>
      <c r="AU157" s="17" t="s">
        <v>87</v>
      </c>
    </row>
    <row r="158" s="2" customFormat="1">
      <c r="A158" s="39"/>
      <c r="B158" s="40"/>
      <c r="C158" s="41"/>
      <c r="D158" s="242" t="s">
        <v>246</v>
      </c>
      <c r="E158" s="41"/>
      <c r="F158" s="246" t="s">
        <v>412</v>
      </c>
      <c r="G158" s="41"/>
      <c r="H158" s="41"/>
      <c r="I158" s="149"/>
      <c r="J158" s="41"/>
      <c r="K158" s="41"/>
      <c r="L158" s="45"/>
      <c r="M158" s="244"/>
      <c r="N158" s="245"/>
      <c r="O158" s="86"/>
      <c r="P158" s="86"/>
      <c r="Q158" s="86"/>
      <c r="R158" s="86"/>
      <c r="S158" s="86"/>
      <c r="T158" s="87"/>
      <c r="U158" s="39"/>
      <c r="V158" s="39"/>
      <c r="W158" s="39"/>
      <c r="X158" s="39"/>
      <c r="Y158" s="39"/>
      <c r="Z158" s="39"/>
      <c r="AA158" s="39"/>
      <c r="AB158" s="39"/>
      <c r="AC158" s="39"/>
      <c r="AD158" s="39"/>
      <c r="AE158" s="39"/>
      <c r="AT158" s="17" t="s">
        <v>246</v>
      </c>
      <c r="AU158" s="17" t="s">
        <v>87</v>
      </c>
    </row>
    <row r="159" s="2" customFormat="1">
      <c r="A159" s="39"/>
      <c r="B159" s="40"/>
      <c r="C159" s="41"/>
      <c r="D159" s="242" t="s">
        <v>294</v>
      </c>
      <c r="E159" s="41"/>
      <c r="F159" s="246" t="s">
        <v>774</v>
      </c>
      <c r="G159" s="41"/>
      <c r="H159" s="41"/>
      <c r="I159" s="149"/>
      <c r="J159" s="41"/>
      <c r="K159" s="41"/>
      <c r="L159" s="45"/>
      <c r="M159" s="244"/>
      <c r="N159" s="245"/>
      <c r="O159" s="86"/>
      <c r="P159" s="86"/>
      <c r="Q159" s="86"/>
      <c r="R159" s="86"/>
      <c r="S159" s="86"/>
      <c r="T159" s="87"/>
      <c r="U159" s="39"/>
      <c r="V159" s="39"/>
      <c r="W159" s="39"/>
      <c r="X159" s="39"/>
      <c r="Y159" s="39"/>
      <c r="Z159" s="39"/>
      <c r="AA159" s="39"/>
      <c r="AB159" s="39"/>
      <c r="AC159" s="39"/>
      <c r="AD159" s="39"/>
      <c r="AE159" s="39"/>
      <c r="AT159" s="17" t="s">
        <v>294</v>
      </c>
      <c r="AU159" s="17" t="s">
        <v>87</v>
      </c>
    </row>
    <row r="160" s="13" customFormat="1">
      <c r="A160" s="13"/>
      <c r="B160" s="247"/>
      <c r="C160" s="248"/>
      <c r="D160" s="242" t="s">
        <v>248</v>
      </c>
      <c r="E160" s="249" t="s">
        <v>39</v>
      </c>
      <c r="F160" s="250" t="s">
        <v>1550</v>
      </c>
      <c r="G160" s="248"/>
      <c r="H160" s="251">
        <v>14.323</v>
      </c>
      <c r="I160" s="252"/>
      <c r="J160" s="248"/>
      <c r="K160" s="248"/>
      <c r="L160" s="253"/>
      <c r="M160" s="254"/>
      <c r="N160" s="255"/>
      <c r="O160" s="255"/>
      <c r="P160" s="255"/>
      <c r="Q160" s="255"/>
      <c r="R160" s="255"/>
      <c r="S160" s="255"/>
      <c r="T160" s="256"/>
      <c r="U160" s="13"/>
      <c r="V160" s="13"/>
      <c r="W160" s="13"/>
      <c r="X160" s="13"/>
      <c r="Y160" s="13"/>
      <c r="Z160" s="13"/>
      <c r="AA160" s="13"/>
      <c r="AB160" s="13"/>
      <c r="AC160" s="13"/>
      <c r="AD160" s="13"/>
      <c r="AE160" s="13"/>
      <c r="AT160" s="257" t="s">
        <v>248</v>
      </c>
      <c r="AU160" s="257" t="s">
        <v>87</v>
      </c>
      <c r="AV160" s="13" t="s">
        <v>89</v>
      </c>
      <c r="AW160" s="13" t="s">
        <v>41</v>
      </c>
      <c r="AX160" s="13" t="s">
        <v>80</v>
      </c>
      <c r="AY160" s="257" t="s">
        <v>235</v>
      </c>
    </row>
    <row r="161" s="14" customFormat="1">
      <c r="A161" s="14"/>
      <c r="B161" s="258"/>
      <c r="C161" s="259"/>
      <c r="D161" s="242" t="s">
        <v>248</v>
      </c>
      <c r="E161" s="260" t="s">
        <v>1512</v>
      </c>
      <c r="F161" s="261" t="s">
        <v>250</v>
      </c>
      <c r="G161" s="259"/>
      <c r="H161" s="262">
        <v>14.323</v>
      </c>
      <c r="I161" s="263"/>
      <c r="J161" s="259"/>
      <c r="K161" s="259"/>
      <c r="L161" s="264"/>
      <c r="M161" s="265"/>
      <c r="N161" s="266"/>
      <c r="O161" s="266"/>
      <c r="P161" s="266"/>
      <c r="Q161" s="266"/>
      <c r="R161" s="266"/>
      <c r="S161" s="266"/>
      <c r="T161" s="267"/>
      <c r="U161" s="14"/>
      <c r="V161" s="14"/>
      <c r="W161" s="14"/>
      <c r="X161" s="14"/>
      <c r="Y161" s="14"/>
      <c r="Z161" s="14"/>
      <c r="AA161" s="14"/>
      <c r="AB161" s="14"/>
      <c r="AC161" s="14"/>
      <c r="AD161" s="14"/>
      <c r="AE161" s="14"/>
      <c r="AT161" s="268" t="s">
        <v>248</v>
      </c>
      <c r="AU161" s="268" t="s">
        <v>87</v>
      </c>
      <c r="AV161" s="14" t="s">
        <v>242</v>
      </c>
      <c r="AW161" s="14" t="s">
        <v>41</v>
      </c>
      <c r="AX161" s="14" t="s">
        <v>87</v>
      </c>
      <c r="AY161" s="268" t="s">
        <v>235</v>
      </c>
    </row>
    <row r="162" s="2" customFormat="1" ht="21.75" customHeight="1">
      <c r="A162" s="39"/>
      <c r="B162" s="40"/>
      <c r="C162" s="229" t="s">
        <v>8</v>
      </c>
      <c r="D162" s="229" t="s">
        <v>238</v>
      </c>
      <c r="E162" s="230" t="s">
        <v>535</v>
      </c>
      <c r="F162" s="231" t="s">
        <v>536</v>
      </c>
      <c r="G162" s="232" t="s">
        <v>182</v>
      </c>
      <c r="H162" s="233">
        <v>42.969000000000001</v>
      </c>
      <c r="I162" s="234"/>
      <c r="J162" s="235">
        <f>ROUND(I162*H162,2)</f>
        <v>0</v>
      </c>
      <c r="K162" s="231" t="s">
        <v>241</v>
      </c>
      <c r="L162" s="45"/>
      <c r="M162" s="236" t="s">
        <v>39</v>
      </c>
      <c r="N162" s="237" t="s">
        <v>53</v>
      </c>
      <c r="O162" s="86"/>
      <c r="P162" s="238">
        <f>O162*H162</f>
        <v>0</v>
      </c>
      <c r="Q162" s="238">
        <v>0</v>
      </c>
      <c r="R162" s="238">
        <f>Q162*H162</f>
        <v>0</v>
      </c>
      <c r="S162" s="238">
        <v>0</v>
      </c>
      <c r="T162" s="239">
        <f>S162*H162</f>
        <v>0</v>
      </c>
      <c r="U162" s="39"/>
      <c r="V162" s="39"/>
      <c r="W162" s="39"/>
      <c r="X162" s="39"/>
      <c r="Y162" s="39"/>
      <c r="Z162" s="39"/>
      <c r="AA162" s="39"/>
      <c r="AB162" s="39"/>
      <c r="AC162" s="39"/>
      <c r="AD162" s="39"/>
      <c r="AE162" s="39"/>
      <c r="AR162" s="240" t="s">
        <v>389</v>
      </c>
      <c r="AT162" s="240" t="s">
        <v>238</v>
      </c>
      <c r="AU162" s="240" t="s">
        <v>87</v>
      </c>
      <c r="AY162" s="17" t="s">
        <v>235</v>
      </c>
      <c r="BE162" s="241">
        <f>IF(N162="základní",J162,0)</f>
        <v>0</v>
      </c>
      <c r="BF162" s="241">
        <f>IF(N162="snížená",J162,0)</f>
        <v>0</v>
      </c>
      <c r="BG162" s="241">
        <f>IF(N162="zákl. přenesená",J162,0)</f>
        <v>0</v>
      </c>
      <c r="BH162" s="241">
        <f>IF(N162="sníž. přenesená",J162,0)</f>
        <v>0</v>
      </c>
      <c r="BI162" s="241">
        <f>IF(N162="nulová",J162,0)</f>
        <v>0</v>
      </c>
      <c r="BJ162" s="17" t="s">
        <v>242</v>
      </c>
      <c r="BK162" s="241">
        <f>ROUND(I162*H162,2)</f>
        <v>0</v>
      </c>
      <c r="BL162" s="17" t="s">
        <v>389</v>
      </c>
      <c r="BM162" s="240" t="s">
        <v>1551</v>
      </c>
    </row>
    <row r="163" s="2" customFormat="1">
      <c r="A163" s="39"/>
      <c r="B163" s="40"/>
      <c r="C163" s="41"/>
      <c r="D163" s="242" t="s">
        <v>244</v>
      </c>
      <c r="E163" s="41"/>
      <c r="F163" s="243" t="s">
        <v>538</v>
      </c>
      <c r="G163" s="41"/>
      <c r="H163" s="41"/>
      <c r="I163" s="149"/>
      <c r="J163" s="41"/>
      <c r="K163" s="41"/>
      <c r="L163" s="45"/>
      <c r="M163" s="244"/>
      <c r="N163" s="245"/>
      <c r="O163" s="86"/>
      <c r="P163" s="86"/>
      <c r="Q163" s="86"/>
      <c r="R163" s="86"/>
      <c r="S163" s="86"/>
      <c r="T163" s="87"/>
      <c r="U163" s="39"/>
      <c r="V163" s="39"/>
      <c r="W163" s="39"/>
      <c r="X163" s="39"/>
      <c r="Y163" s="39"/>
      <c r="Z163" s="39"/>
      <c r="AA163" s="39"/>
      <c r="AB163" s="39"/>
      <c r="AC163" s="39"/>
      <c r="AD163" s="39"/>
      <c r="AE163" s="39"/>
      <c r="AT163" s="17" t="s">
        <v>244</v>
      </c>
      <c r="AU163" s="17" t="s">
        <v>87</v>
      </c>
    </row>
    <row r="164" s="2" customFormat="1">
      <c r="A164" s="39"/>
      <c r="B164" s="40"/>
      <c r="C164" s="41"/>
      <c r="D164" s="242" t="s">
        <v>246</v>
      </c>
      <c r="E164" s="41"/>
      <c r="F164" s="246" t="s">
        <v>539</v>
      </c>
      <c r="G164" s="41"/>
      <c r="H164" s="41"/>
      <c r="I164" s="149"/>
      <c r="J164" s="41"/>
      <c r="K164" s="41"/>
      <c r="L164" s="45"/>
      <c r="M164" s="244"/>
      <c r="N164" s="245"/>
      <c r="O164" s="86"/>
      <c r="P164" s="86"/>
      <c r="Q164" s="86"/>
      <c r="R164" s="86"/>
      <c r="S164" s="86"/>
      <c r="T164" s="87"/>
      <c r="U164" s="39"/>
      <c r="V164" s="39"/>
      <c r="W164" s="39"/>
      <c r="X164" s="39"/>
      <c r="Y164" s="39"/>
      <c r="Z164" s="39"/>
      <c r="AA164" s="39"/>
      <c r="AB164" s="39"/>
      <c r="AC164" s="39"/>
      <c r="AD164" s="39"/>
      <c r="AE164" s="39"/>
      <c r="AT164" s="17" t="s">
        <v>246</v>
      </c>
      <c r="AU164" s="17" t="s">
        <v>87</v>
      </c>
    </row>
    <row r="165" s="2" customFormat="1">
      <c r="A165" s="39"/>
      <c r="B165" s="40"/>
      <c r="C165" s="41"/>
      <c r="D165" s="242" t="s">
        <v>294</v>
      </c>
      <c r="E165" s="41"/>
      <c r="F165" s="246" t="s">
        <v>540</v>
      </c>
      <c r="G165" s="41"/>
      <c r="H165" s="41"/>
      <c r="I165" s="149"/>
      <c r="J165" s="41"/>
      <c r="K165" s="41"/>
      <c r="L165" s="45"/>
      <c r="M165" s="244"/>
      <c r="N165" s="245"/>
      <c r="O165" s="86"/>
      <c r="P165" s="86"/>
      <c r="Q165" s="86"/>
      <c r="R165" s="86"/>
      <c r="S165" s="86"/>
      <c r="T165" s="87"/>
      <c r="U165" s="39"/>
      <c r="V165" s="39"/>
      <c r="W165" s="39"/>
      <c r="X165" s="39"/>
      <c r="Y165" s="39"/>
      <c r="Z165" s="39"/>
      <c r="AA165" s="39"/>
      <c r="AB165" s="39"/>
      <c r="AC165" s="39"/>
      <c r="AD165" s="39"/>
      <c r="AE165" s="39"/>
      <c r="AT165" s="17" t="s">
        <v>294</v>
      </c>
      <c r="AU165" s="17" t="s">
        <v>87</v>
      </c>
    </row>
    <row r="166" s="13" customFormat="1">
      <c r="A166" s="13"/>
      <c r="B166" s="247"/>
      <c r="C166" s="248"/>
      <c r="D166" s="242" t="s">
        <v>248</v>
      </c>
      <c r="E166" s="249" t="s">
        <v>39</v>
      </c>
      <c r="F166" s="250" t="s">
        <v>1552</v>
      </c>
      <c r="G166" s="248"/>
      <c r="H166" s="251">
        <v>42.969000000000001</v>
      </c>
      <c r="I166" s="252"/>
      <c r="J166" s="248"/>
      <c r="K166" s="248"/>
      <c r="L166" s="253"/>
      <c r="M166" s="254"/>
      <c r="N166" s="255"/>
      <c r="O166" s="255"/>
      <c r="P166" s="255"/>
      <c r="Q166" s="255"/>
      <c r="R166" s="255"/>
      <c r="S166" s="255"/>
      <c r="T166" s="256"/>
      <c r="U166" s="13"/>
      <c r="V166" s="13"/>
      <c r="W166" s="13"/>
      <c r="X166" s="13"/>
      <c r="Y166" s="13"/>
      <c r="Z166" s="13"/>
      <c r="AA166" s="13"/>
      <c r="AB166" s="13"/>
      <c r="AC166" s="13"/>
      <c r="AD166" s="13"/>
      <c r="AE166" s="13"/>
      <c r="AT166" s="257" t="s">
        <v>248</v>
      </c>
      <c r="AU166" s="257" t="s">
        <v>87</v>
      </c>
      <c r="AV166" s="13" t="s">
        <v>89</v>
      </c>
      <c r="AW166" s="13" t="s">
        <v>41</v>
      </c>
      <c r="AX166" s="13" t="s">
        <v>80</v>
      </c>
      <c r="AY166" s="257" t="s">
        <v>235</v>
      </c>
    </row>
    <row r="167" s="14" customFormat="1">
      <c r="A167" s="14"/>
      <c r="B167" s="258"/>
      <c r="C167" s="259"/>
      <c r="D167" s="242" t="s">
        <v>248</v>
      </c>
      <c r="E167" s="260" t="s">
        <v>39</v>
      </c>
      <c r="F167" s="261" t="s">
        <v>250</v>
      </c>
      <c r="G167" s="259"/>
      <c r="H167" s="262">
        <v>42.969000000000001</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248</v>
      </c>
      <c r="AU167" s="268" t="s">
        <v>87</v>
      </c>
      <c r="AV167" s="14" t="s">
        <v>242</v>
      </c>
      <c r="AW167" s="14" t="s">
        <v>41</v>
      </c>
      <c r="AX167" s="14" t="s">
        <v>87</v>
      </c>
      <c r="AY167" s="268" t="s">
        <v>235</v>
      </c>
    </row>
    <row r="168" s="2" customFormat="1" ht="21.75" customHeight="1">
      <c r="A168" s="39"/>
      <c r="B168" s="40"/>
      <c r="C168" s="229" t="s">
        <v>336</v>
      </c>
      <c r="D168" s="229" t="s">
        <v>238</v>
      </c>
      <c r="E168" s="230" t="s">
        <v>425</v>
      </c>
      <c r="F168" s="231" t="s">
        <v>426</v>
      </c>
      <c r="G168" s="232" t="s">
        <v>182</v>
      </c>
      <c r="H168" s="233">
        <v>0.23000000000000001</v>
      </c>
      <c r="I168" s="234"/>
      <c r="J168" s="235">
        <f>ROUND(I168*H168,2)</f>
        <v>0</v>
      </c>
      <c r="K168" s="231" t="s">
        <v>241</v>
      </c>
      <c r="L168" s="45"/>
      <c r="M168" s="236" t="s">
        <v>39</v>
      </c>
      <c r="N168" s="237" t="s">
        <v>53</v>
      </c>
      <c r="O168" s="86"/>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389</v>
      </c>
      <c r="AT168" s="240" t="s">
        <v>238</v>
      </c>
      <c r="AU168" s="240" t="s">
        <v>87</v>
      </c>
      <c r="AY168" s="17" t="s">
        <v>235</v>
      </c>
      <c r="BE168" s="241">
        <f>IF(N168="základní",J168,0)</f>
        <v>0</v>
      </c>
      <c r="BF168" s="241">
        <f>IF(N168="snížená",J168,0)</f>
        <v>0</v>
      </c>
      <c r="BG168" s="241">
        <f>IF(N168="zákl. přenesená",J168,0)</f>
        <v>0</v>
      </c>
      <c r="BH168" s="241">
        <f>IF(N168="sníž. přenesená",J168,0)</f>
        <v>0</v>
      </c>
      <c r="BI168" s="241">
        <f>IF(N168="nulová",J168,0)</f>
        <v>0</v>
      </c>
      <c r="BJ168" s="17" t="s">
        <v>242</v>
      </c>
      <c r="BK168" s="241">
        <f>ROUND(I168*H168,2)</f>
        <v>0</v>
      </c>
      <c r="BL168" s="17" t="s">
        <v>389</v>
      </c>
      <c r="BM168" s="240" t="s">
        <v>1553</v>
      </c>
    </row>
    <row r="169" s="2" customFormat="1">
      <c r="A169" s="39"/>
      <c r="B169" s="40"/>
      <c r="C169" s="41"/>
      <c r="D169" s="242" t="s">
        <v>244</v>
      </c>
      <c r="E169" s="41"/>
      <c r="F169" s="243" t="s">
        <v>428</v>
      </c>
      <c r="G169" s="41"/>
      <c r="H169" s="41"/>
      <c r="I169" s="149"/>
      <c r="J169" s="41"/>
      <c r="K169" s="41"/>
      <c r="L169" s="45"/>
      <c r="M169" s="244"/>
      <c r="N169" s="245"/>
      <c r="O169" s="86"/>
      <c r="P169" s="86"/>
      <c r="Q169" s="86"/>
      <c r="R169" s="86"/>
      <c r="S169" s="86"/>
      <c r="T169" s="87"/>
      <c r="U169" s="39"/>
      <c r="V169" s="39"/>
      <c r="W169" s="39"/>
      <c r="X169" s="39"/>
      <c r="Y169" s="39"/>
      <c r="Z169" s="39"/>
      <c r="AA169" s="39"/>
      <c r="AB169" s="39"/>
      <c r="AC169" s="39"/>
      <c r="AD169" s="39"/>
      <c r="AE169" s="39"/>
      <c r="AT169" s="17" t="s">
        <v>244</v>
      </c>
      <c r="AU169" s="17" t="s">
        <v>87</v>
      </c>
    </row>
    <row r="170" s="2" customFormat="1">
      <c r="A170" s="39"/>
      <c r="B170" s="40"/>
      <c r="C170" s="41"/>
      <c r="D170" s="242" t="s">
        <v>246</v>
      </c>
      <c r="E170" s="41"/>
      <c r="F170" s="246" t="s">
        <v>634</v>
      </c>
      <c r="G170" s="41"/>
      <c r="H170" s="41"/>
      <c r="I170" s="149"/>
      <c r="J170" s="41"/>
      <c r="K170" s="41"/>
      <c r="L170" s="45"/>
      <c r="M170" s="244"/>
      <c r="N170" s="245"/>
      <c r="O170" s="86"/>
      <c r="P170" s="86"/>
      <c r="Q170" s="86"/>
      <c r="R170" s="86"/>
      <c r="S170" s="86"/>
      <c r="T170" s="87"/>
      <c r="U170" s="39"/>
      <c r="V170" s="39"/>
      <c r="W170" s="39"/>
      <c r="X170" s="39"/>
      <c r="Y170" s="39"/>
      <c r="Z170" s="39"/>
      <c r="AA170" s="39"/>
      <c r="AB170" s="39"/>
      <c r="AC170" s="39"/>
      <c r="AD170" s="39"/>
      <c r="AE170" s="39"/>
      <c r="AT170" s="17" t="s">
        <v>246</v>
      </c>
      <c r="AU170" s="17" t="s">
        <v>87</v>
      </c>
    </row>
    <row r="171" s="13" customFormat="1">
      <c r="A171" s="13"/>
      <c r="B171" s="247"/>
      <c r="C171" s="248"/>
      <c r="D171" s="242" t="s">
        <v>248</v>
      </c>
      <c r="E171" s="249" t="s">
        <v>39</v>
      </c>
      <c r="F171" s="250" t="s">
        <v>1554</v>
      </c>
      <c r="G171" s="248"/>
      <c r="H171" s="251">
        <v>0.23000000000000001</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248</v>
      </c>
      <c r="AU171" s="257" t="s">
        <v>87</v>
      </c>
      <c r="AV171" s="13" t="s">
        <v>89</v>
      </c>
      <c r="AW171" s="13" t="s">
        <v>41</v>
      </c>
      <c r="AX171" s="13" t="s">
        <v>80</v>
      </c>
      <c r="AY171" s="257" t="s">
        <v>235</v>
      </c>
    </row>
    <row r="172" s="14" customFormat="1">
      <c r="A172" s="14"/>
      <c r="B172" s="258"/>
      <c r="C172" s="259"/>
      <c r="D172" s="242" t="s">
        <v>248</v>
      </c>
      <c r="E172" s="260" t="s">
        <v>39</v>
      </c>
      <c r="F172" s="261" t="s">
        <v>250</v>
      </c>
      <c r="G172" s="259"/>
      <c r="H172" s="262">
        <v>0.23000000000000001</v>
      </c>
      <c r="I172" s="263"/>
      <c r="J172" s="259"/>
      <c r="K172" s="259"/>
      <c r="L172" s="264"/>
      <c r="M172" s="279"/>
      <c r="N172" s="280"/>
      <c r="O172" s="280"/>
      <c r="P172" s="280"/>
      <c r="Q172" s="280"/>
      <c r="R172" s="280"/>
      <c r="S172" s="280"/>
      <c r="T172" s="281"/>
      <c r="U172" s="14"/>
      <c r="V172" s="14"/>
      <c r="W172" s="14"/>
      <c r="X172" s="14"/>
      <c r="Y172" s="14"/>
      <c r="Z172" s="14"/>
      <c r="AA172" s="14"/>
      <c r="AB172" s="14"/>
      <c r="AC172" s="14"/>
      <c r="AD172" s="14"/>
      <c r="AE172" s="14"/>
      <c r="AT172" s="268" t="s">
        <v>248</v>
      </c>
      <c r="AU172" s="268" t="s">
        <v>87</v>
      </c>
      <c r="AV172" s="14" t="s">
        <v>242</v>
      </c>
      <c r="AW172" s="14" t="s">
        <v>41</v>
      </c>
      <c r="AX172" s="14" t="s">
        <v>87</v>
      </c>
      <c r="AY172" s="268" t="s">
        <v>235</v>
      </c>
    </row>
    <row r="173" s="2" customFormat="1" ht="6.96" customHeight="1">
      <c r="A173" s="39"/>
      <c r="B173" s="61"/>
      <c r="C173" s="62"/>
      <c r="D173" s="62"/>
      <c r="E173" s="62"/>
      <c r="F173" s="62"/>
      <c r="G173" s="62"/>
      <c r="H173" s="62"/>
      <c r="I173" s="178"/>
      <c r="J173" s="62"/>
      <c r="K173" s="62"/>
      <c r="L173" s="45"/>
      <c r="M173" s="39"/>
      <c r="O173" s="39"/>
      <c r="P173" s="39"/>
      <c r="Q173" s="39"/>
      <c r="R173" s="39"/>
      <c r="S173" s="39"/>
      <c r="T173" s="39"/>
      <c r="U173" s="39"/>
      <c r="V173" s="39"/>
      <c r="W173" s="39"/>
      <c r="X173" s="39"/>
      <c r="Y173" s="39"/>
      <c r="Z173" s="39"/>
      <c r="AA173" s="39"/>
      <c r="AB173" s="39"/>
      <c r="AC173" s="39"/>
      <c r="AD173" s="39"/>
      <c r="AE173" s="39"/>
    </row>
  </sheetData>
  <sheetProtection sheet="1" autoFilter="0" formatColumns="0" formatRows="0" objects="1" scenarios="1" spinCount="100000" saltValue="+BlGi3S/+jJkiaJgC7hTVa7K3Qbrcq2c7PwSSgF24Aw7/YHGFdKh642hqAx/V41Dtf1/RjHbQQTQlmEMWh0jGw==" hashValue="SzVr2Sg7qvy+iQ3bxXYj76NPp3WQ0qL+kV0379YVpcqK5k3WltWEzKB/d4tC6vJz0K8dfekhjGASNBh8FfxWPw==" algorithmName="SHA-512" password="CC35"/>
  <autoFilter ref="C88:K172"/>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155</v>
      </c>
    </row>
    <row r="3" hidden="1" s="1" customFormat="1" ht="6.96" customHeight="1">
      <c r="B3" s="142"/>
      <c r="C3" s="143"/>
      <c r="D3" s="143"/>
      <c r="E3" s="143"/>
      <c r="F3" s="143"/>
      <c r="G3" s="143"/>
      <c r="H3" s="143"/>
      <c r="I3" s="144"/>
      <c r="J3" s="143"/>
      <c r="K3" s="143"/>
      <c r="L3" s="20"/>
      <c r="AT3" s="17" t="s">
        <v>89</v>
      </c>
    </row>
    <row r="4" hidden="1" s="1" customFormat="1" ht="24.96" customHeight="1">
      <c r="B4" s="20"/>
      <c r="D4" s="145" t="s">
        <v>188</v>
      </c>
      <c r="I4" s="140"/>
      <c r="L4" s="20"/>
      <c r="M4" s="146" t="s">
        <v>10</v>
      </c>
      <c r="AT4" s="17" t="s">
        <v>41</v>
      </c>
    </row>
    <row r="5" hidden="1" s="1" customFormat="1" ht="6.96" customHeight="1">
      <c r="B5" s="20"/>
      <c r="I5" s="140"/>
      <c r="L5" s="20"/>
    </row>
    <row r="6" hidden="1" s="1" customFormat="1" ht="12" customHeight="1">
      <c r="B6" s="20"/>
      <c r="D6" s="147" t="s">
        <v>16</v>
      </c>
      <c r="I6" s="140"/>
      <c r="L6" s="20"/>
    </row>
    <row r="7" hidden="1" s="1" customFormat="1" ht="23.25" customHeight="1">
      <c r="B7" s="20"/>
      <c r="E7" s="148" t="str">
        <f>'Rekapitulace stavby'!K6</f>
        <v>Výměna kolejnic v úseku Ústí n.L. západ - Kadaň Prunéřov, Ústí n.L. západ-Bílina atd. 2020</v>
      </c>
      <c r="F7" s="147"/>
      <c r="G7" s="147"/>
      <c r="H7" s="147"/>
      <c r="I7" s="140"/>
      <c r="L7" s="20"/>
    </row>
    <row r="8" hidden="1" s="1" customFormat="1" ht="12" customHeight="1">
      <c r="B8" s="20"/>
      <c r="D8" s="147" t="s">
        <v>202</v>
      </c>
      <c r="I8" s="140"/>
      <c r="L8" s="20"/>
    </row>
    <row r="9" hidden="1" s="2" customFormat="1" ht="16.5" customHeight="1">
      <c r="A9" s="39"/>
      <c r="B9" s="45"/>
      <c r="C9" s="39"/>
      <c r="D9" s="39"/>
      <c r="E9" s="148" t="s">
        <v>1555</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1556</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39</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ROUND(J86,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ROUND((SUM(BE86:BE101)),  2)</f>
        <v>0</v>
      </c>
      <c r="G35" s="39"/>
      <c r="H35" s="39"/>
      <c r="I35" s="167">
        <v>0.20999999999999999</v>
      </c>
      <c r="J35" s="166">
        <f>ROUND(((SUM(BE86:BE101))*I35),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ROUND((SUM(BF86:BF101)),  2)</f>
        <v>0</v>
      </c>
      <c r="G36" s="39"/>
      <c r="H36" s="39"/>
      <c r="I36" s="167">
        <v>0.14999999999999999</v>
      </c>
      <c r="J36" s="166">
        <f>ROUND(((SUM(BF86:BF101))*I36),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ROUND((SUM(BG86:BG101)),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ROUND((SUM(BH86:BH101)),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ROUND((SUM(BI86:BI101)),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1555</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Č61 - Žst Most n.n. kolej 37</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J86</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218</v>
      </c>
      <c r="E64" s="191"/>
      <c r="F64" s="191"/>
      <c r="G64" s="191"/>
      <c r="H64" s="191"/>
      <c r="I64" s="192"/>
      <c r="J64" s="193">
        <f>J87</f>
        <v>0</v>
      </c>
      <c r="K64" s="189"/>
      <c r="L64" s="194"/>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149"/>
      <c r="J65" s="41"/>
      <c r="K65" s="41"/>
      <c r="L65" s="150"/>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178"/>
      <c r="J66" s="62"/>
      <c r="K66" s="62"/>
      <c r="L66" s="150"/>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181"/>
      <c r="J70" s="64"/>
      <c r="K70" s="64"/>
      <c r="L70" s="150"/>
      <c r="S70" s="39"/>
      <c r="T70" s="39"/>
      <c r="U70" s="39"/>
      <c r="V70" s="39"/>
      <c r="W70" s="39"/>
      <c r="X70" s="39"/>
      <c r="Y70" s="39"/>
      <c r="Z70" s="39"/>
      <c r="AA70" s="39"/>
      <c r="AB70" s="39"/>
      <c r="AC70" s="39"/>
      <c r="AD70" s="39"/>
      <c r="AE70" s="39"/>
    </row>
    <row r="71" s="2" customFormat="1" ht="24.96" customHeight="1">
      <c r="A71" s="39"/>
      <c r="B71" s="40"/>
      <c r="C71" s="23" t="s">
        <v>220</v>
      </c>
      <c r="D71" s="41"/>
      <c r="E71" s="41"/>
      <c r="F71" s="41"/>
      <c r="G71" s="41"/>
      <c r="H71" s="41"/>
      <c r="I71" s="149"/>
      <c r="J71" s="41"/>
      <c r="K71" s="41"/>
      <c r="L71" s="150"/>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49"/>
      <c r="J72" s="41"/>
      <c r="K72" s="41"/>
      <c r="L72" s="150"/>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23.25" customHeight="1">
      <c r="A74" s="39"/>
      <c r="B74" s="40"/>
      <c r="C74" s="41"/>
      <c r="D74" s="41"/>
      <c r="E74" s="182" t="str">
        <f>E7</f>
        <v>Výměna kolejnic v úseku Ústí n.L. západ - Kadaň Prunéřov, Ústí n.L. západ-Bílina atd. 2020</v>
      </c>
      <c r="F74" s="32"/>
      <c r="G74" s="32"/>
      <c r="H74" s="32"/>
      <c r="I74" s="149"/>
      <c r="J74" s="41"/>
      <c r="K74" s="41"/>
      <c r="L74" s="150"/>
      <c r="S74" s="39"/>
      <c r="T74" s="39"/>
      <c r="U74" s="39"/>
      <c r="V74" s="39"/>
      <c r="W74" s="39"/>
      <c r="X74" s="39"/>
      <c r="Y74" s="39"/>
      <c r="Z74" s="39"/>
      <c r="AA74" s="39"/>
      <c r="AB74" s="39"/>
      <c r="AC74" s="39"/>
      <c r="AD74" s="39"/>
      <c r="AE74" s="39"/>
    </row>
    <row r="75" s="1" customFormat="1" ht="12" customHeight="1">
      <c r="B75" s="21"/>
      <c r="C75" s="32" t="s">
        <v>202</v>
      </c>
      <c r="D75" s="22"/>
      <c r="E75" s="22"/>
      <c r="F75" s="22"/>
      <c r="G75" s="22"/>
      <c r="H75" s="22"/>
      <c r="I75" s="140"/>
      <c r="J75" s="22"/>
      <c r="K75" s="22"/>
      <c r="L75" s="20"/>
    </row>
    <row r="76" s="2" customFormat="1" ht="16.5" customHeight="1">
      <c r="A76" s="39"/>
      <c r="B76" s="40"/>
      <c r="C76" s="41"/>
      <c r="D76" s="41"/>
      <c r="E76" s="182" t="s">
        <v>1555</v>
      </c>
      <c r="F76" s="41"/>
      <c r="G76" s="41"/>
      <c r="H76" s="41"/>
      <c r="I76" s="149"/>
      <c r="J76" s="41"/>
      <c r="K76" s="41"/>
      <c r="L76" s="150"/>
      <c r="S76" s="39"/>
      <c r="T76" s="39"/>
      <c r="U76" s="39"/>
      <c r="V76" s="39"/>
      <c r="W76" s="39"/>
      <c r="X76" s="39"/>
      <c r="Y76" s="39"/>
      <c r="Z76" s="39"/>
      <c r="AA76" s="39"/>
      <c r="AB76" s="39"/>
      <c r="AC76" s="39"/>
      <c r="AD76" s="39"/>
      <c r="AE76" s="39"/>
    </row>
    <row r="77" s="2" customFormat="1" ht="12" customHeight="1">
      <c r="A77" s="39"/>
      <c r="B77" s="40"/>
      <c r="C77" s="32" t="s">
        <v>210</v>
      </c>
      <c r="D77" s="41"/>
      <c r="E77" s="41"/>
      <c r="F77" s="41"/>
      <c r="G77" s="41"/>
      <c r="H77" s="41"/>
      <c r="I77" s="149"/>
      <c r="J77" s="41"/>
      <c r="K77" s="41"/>
      <c r="L77" s="150"/>
      <c r="S77" s="39"/>
      <c r="T77" s="39"/>
      <c r="U77" s="39"/>
      <c r="V77" s="39"/>
      <c r="W77" s="39"/>
      <c r="X77" s="39"/>
      <c r="Y77" s="39"/>
      <c r="Z77" s="39"/>
      <c r="AA77" s="39"/>
      <c r="AB77" s="39"/>
      <c r="AC77" s="39"/>
      <c r="AD77" s="39"/>
      <c r="AE77" s="39"/>
    </row>
    <row r="78" s="2" customFormat="1" ht="16.5" customHeight="1">
      <c r="A78" s="39"/>
      <c r="B78" s="40"/>
      <c r="C78" s="41"/>
      <c r="D78" s="41"/>
      <c r="E78" s="71" t="str">
        <f>E11</f>
        <v>Č61 - Žst Most n.n. kolej 37</v>
      </c>
      <c r="F78" s="41"/>
      <c r="G78" s="41"/>
      <c r="H78" s="41"/>
      <c r="I78" s="149"/>
      <c r="J78" s="41"/>
      <c r="K78" s="41"/>
      <c r="L78" s="150"/>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Obvod ST Most</v>
      </c>
      <c r="G80" s="41"/>
      <c r="H80" s="41"/>
      <c r="I80" s="152" t="s">
        <v>24</v>
      </c>
      <c r="J80" s="74" t="str">
        <f>IF(J14="","",J14)</f>
        <v>31. 1. 2019</v>
      </c>
      <c r="K80" s="41"/>
      <c r="L80" s="150"/>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9"/>
      <c r="J81" s="41"/>
      <c r="K81" s="41"/>
      <c r="L81" s="150"/>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OŘ UNL, ST Most</v>
      </c>
      <c r="G82" s="41"/>
      <c r="H82" s="41"/>
      <c r="I82" s="152" t="s">
        <v>38</v>
      </c>
      <c r="J82" s="37" t="str">
        <f>E23</f>
        <v xml:space="preserve"> </v>
      </c>
      <c r="K82" s="41"/>
      <c r="L82" s="150"/>
      <c r="S82" s="39"/>
      <c r="T82" s="39"/>
      <c r="U82" s="39"/>
      <c r="V82" s="39"/>
      <c r="W82" s="39"/>
      <c r="X82" s="39"/>
      <c r="Y82" s="39"/>
      <c r="Z82" s="39"/>
      <c r="AA82" s="39"/>
      <c r="AB82" s="39"/>
      <c r="AC82" s="39"/>
      <c r="AD82" s="39"/>
      <c r="AE82" s="39"/>
    </row>
    <row r="83" s="2" customFormat="1" ht="40.05" customHeight="1">
      <c r="A83" s="39"/>
      <c r="B83" s="40"/>
      <c r="C83" s="32" t="s">
        <v>36</v>
      </c>
      <c r="D83" s="41"/>
      <c r="E83" s="41"/>
      <c r="F83" s="27" t="str">
        <f>IF(E20="","",E20)</f>
        <v>Vyplň údaj</v>
      </c>
      <c r="G83" s="41"/>
      <c r="H83" s="41"/>
      <c r="I83" s="152" t="s">
        <v>42</v>
      </c>
      <c r="J83" s="37" t="str">
        <f>E26</f>
        <v>Ing. Horák Jiří, horak@szdc.cz, +420 602155923</v>
      </c>
      <c r="K83" s="41"/>
      <c r="L83" s="150"/>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11" customFormat="1" ht="29.28" customHeight="1">
      <c r="A85" s="201"/>
      <c r="B85" s="202"/>
      <c r="C85" s="203" t="s">
        <v>221</v>
      </c>
      <c r="D85" s="204" t="s">
        <v>65</v>
      </c>
      <c r="E85" s="204" t="s">
        <v>61</v>
      </c>
      <c r="F85" s="204" t="s">
        <v>62</v>
      </c>
      <c r="G85" s="204" t="s">
        <v>222</v>
      </c>
      <c r="H85" s="204" t="s">
        <v>223</v>
      </c>
      <c r="I85" s="205" t="s">
        <v>224</v>
      </c>
      <c r="J85" s="204" t="s">
        <v>214</v>
      </c>
      <c r="K85" s="206" t="s">
        <v>225</v>
      </c>
      <c r="L85" s="207"/>
      <c r="M85" s="94" t="s">
        <v>39</v>
      </c>
      <c r="N85" s="95" t="s">
        <v>50</v>
      </c>
      <c r="O85" s="95" t="s">
        <v>226</v>
      </c>
      <c r="P85" s="95" t="s">
        <v>227</v>
      </c>
      <c r="Q85" s="95" t="s">
        <v>228</v>
      </c>
      <c r="R85" s="95" t="s">
        <v>229</v>
      </c>
      <c r="S85" s="95" t="s">
        <v>230</v>
      </c>
      <c r="T85" s="96" t="s">
        <v>231</v>
      </c>
      <c r="U85" s="201"/>
      <c r="V85" s="201"/>
      <c r="W85" s="201"/>
      <c r="X85" s="201"/>
      <c r="Y85" s="201"/>
      <c r="Z85" s="201"/>
      <c r="AA85" s="201"/>
      <c r="AB85" s="201"/>
      <c r="AC85" s="201"/>
      <c r="AD85" s="201"/>
      <c r="AE85" s="201"/>
    </row>
    <row r="86" s="2" customFormat="1" ht="22.8" customHeight="1">
      <c r="A86" s="39"/>
      <c r="B86" s="40"/>
      <c r="C86" s="101" t="s">
        <v>232</v>
      </c>
      <c r="D86" s="41"/>
      <c r="E86" s="41"/>
      <c r="F86" s="41"/>
      <c r="G86" s="41"/>
      <c r="H86" s="41"/>
      <c r="I86" s="149"/>
      <c r="J86" s="208">
        <f>BK86</f>
        <v>0</v>
      </c>
      <c r="K86" s="41"/>
      <c r="L86" s="45"/>
      <c r="M86" s="97"/>
      <c r="N86" s="209"/>
      <c r="O86" s="98"/>
      <c r="P86" s="210">
        <f>P87</f>
        <v>0</v>
      </c>
      <c r="Q86" s="98"/>
      <c r="R86" s="210">
        <f>R87</f>
        <v>0</v>
      </c>
      <c r="S86" s="98"/>
      <c r="T86" s="211">
        <f>T87</f>
        <v>0</v>
      </c>
      <c r="U86" s="39"/>
      <c r="V86" s="39"/>
      <c r="W86" s="39"/>
      <c r="X86" s="39"/>
      <c r="Y86" s="39"/>
      <c r="Z86" s="39"/>
      <c r="AA86" s="39"/>
      <c r="AB86" s="39"/>
      <c r="AC86" s="39"/>
      <c r="AD86" s="39"/>
      <c r="AE86" s="39"/>
      <c r="AT86" s="17" t="s">
        <v>79</v>
      </c>
      <c r="AU86" s="17" t="s">
        <v>215</v>
      </c>
      <c r="BK86" s="212">
        <f>BK87</f>
        <v>0</v>
      </c>
    </row>
    <row r="87" s="12" customFormat="1" ht="25.92" customHeight="1">
      <c r="A87" s="12"/>
      <c r="B87" s="213"/>
      <c r="C87" s="214"/>
      <c r="D87" s="215" t="s">
        <v>79</v>
      </c>
      <c r="E87" s="216" t="s">
        <v>384</v>
      </c>
      <c r="F87" s="216" t="s">
        <v>385</v>
      </c>
      <c r="G87" s="214"/>
      <c r="H87" s="214"/>
      <c r="I87" s="217"/>
      <c r="J87" s="218">
        <f>BK87</f>
        <v>0</v>
      </c>
      <c r="K87" s="214"/>
      <c r="L87" s="219"/>
      <c r="M87" s="220"/>
      <c r="N87" s="221"/>
      <c r="O87" s="221"/>
      <c r="P87" s="222">
        <f>SUM(P88:P101)</f>
        <v>0</v>
      </c>
      <c r="Q87" s="221"/>
      <c r="R87" s="222">
        <f>SUM(R88:R101)</f>
        <v>0</v>
      </c>
      <c r="S87" s="221"/>
      <c r="T87" s="223">
        <f>SUM(T88:T101)</f>
        <v>0</v>
      </c>
      <c r="U87" s="12"/>
      <c r="V87" s="12"/>
      <c r="W87" s="12"/>
      <c r="X87" s="12"/>
      <c r="Y87" s="12"/>
      <c r="Z87" s="12"/>
      <c r="AA87" s="12"/>
      <c r="AB87" s="12"/>
      <c r="AC87" s="12"/>
      <c r="AD87" s="12"/>
      <c r="AE87" s="12"/>
      <c r="AR87" s="224" t="s">
        <v>242</v>
      </c>
      <c r="AT87" s="225" t="s">
        <v>79</v>
      </c>
      <c r="AU87" s="225" t="s">
        <v>80</v>
      </c>
      <c r="AY87" s="224" t="s">
        <v>235</v>
      </c>
      <c r="BK87" s="226">
        <f>SUM(BK88:BK101)</f>
        <v>0</v>
      </c>
    </row>
    <row r="88" s="2" customFormat="1" ht="21.75" customHeight="1">
      <c r="A88" s="39"/>
      <c r="B88" s="40"/>
      <c r="C88" s="229" t="s">
        <v>87</v>
      </c>
      <c r="D88" s="229" t="s">
        <v>238</v>
      </c>
      <c r="E88" s="230" t="s">
        <v>1557</v>
      </c>
      <c r="F88" s="231" t="s">
        <v>1558</v>
      </c>
      <c r="G88" s="232" t="s">
        <v>191</v>
      </c>
      <c r="H88" s="233">
        <v>2</v>
      </c>
      <c r="I88" s="234"/>
      <c r="J88" s="235">
        <f>ROUND(I88*H88,2)</f>
        <v>0</v>
      </c>
      <c r="K88" s="231" t="s">
        <v>1559</v>
      </c>
      <c r="L88" s="45"/>
      <c r="M88" s="236" t="s">
        <v>39</v>
      </c>
      <c r="N88" s="237" t="s">
        <v>53</v>
      </c>
      <c r="O88" s="86"/>
      <c r="P88" s="238">
        <f>O88*H88</f>
        <v>0</v>
      </c>
      <c r="Q88" s="238">
        <v>0</v>
      </c>
      <c r="R88" s="238">
        <f>Q88*H88</f>
        <v>0</v>
      </c>
      <c r="S88" s="238">
        <v>0</v>
      </c>
      <c r="T88" s="239">
        <f>S88*H88</f>
        <v>0</v>
      </c>
      <c r="U88" s="39"/>
      <c r="V88" s="39"/>
      <c r="W88" s="39"/>
      <c r="X88" s="39"/>
      <c r="Y88" s="39"/>
      <c r="Z88" s="39"/>
      <c r="AA88" s="39"/>
      <c r="AB88" s="39"/>
      <c r="AC88" s="39"/>
      <c r="AD88" s="39"/>
      <c r="AE88" s="39"/>
      <c r="AR88" s="240" t="s">
        <v>389</v>
      </c>
      <c r="AT88" s="240" t="s">
        <v>238</v>
      </c>
      <c r="AU88" s="240" t="s">
        <v>87</v>
      </c>
      <c r="AY88" s="17" t="s">
        <v>235</v>
      </c>
      <c r="BE88" s="241">
        <f>IF(N88="základní",J88,0)</f>
        <v>0</v>
      </c>
      <c r="BF88" s="241">
        <f>IF(N88="snížená",J88,0)</f>
        <v>0</v>
      </c>
      <c r="BG88" s="241">
        <f>IF(N88="zákl. přenesená",J88,0)</f>
        <v>0</v>
      </c>
      <c r="BH88" s="241">
        <f>IF(N88="sníž. přenesená",J88,0)</f>
        <v>0</v>
      </c>
      <c r="BI88" s="241">
        <f>IF(N88="nulová",J88,0)</f>
        <v>0</v>
      </c>
      <c r="BJ88" s="17" t="s">
        <v>242</v>
      </c>
      <c r="BK88" s="241">
        <f>ROUND(I88*H88,2)</f>
        <v>0</v>
      </c>
      <c r="BL88" s="17" t="s">
        <v>389</v>
      </c>
      <c r="BM88" s="240" t="s">
        <v>1560</v>
      </c>
    </row>
    <row r="89" s="2" customFormat="1">
      <c r="A89" s="39"/>
      <c r="B89" s="40"/>
      <c r="C89" s="41"/>
      <c r="D89" s="242" t="s">
        <v>244</v>
      </c>
      <c r="E89" s="41"/>
      <c r="F89" s="243" t="s">
        <v>1561</v>
      </c>
      <c r="G89" s="41"/>
      <c r="H89" s="41"/>
      <c r="I89" s="149"/>
      <c r="J89" s="41"/>
      <c r="K89" s="41"/>
      <c r="L89" s="45"/>
      <c r="M89" s="244"/>
      <c r="N89" s="245"/>
      <c r="O89" s="86"/>
      <c r="P89" s="86"/>
      <c r="Q89" s="86"/>
      <c r="R89" s="86"/>
      <c r="S89" s="86"/>
      <c r="T89" s="87"/>
      <c r="U89" s="39"/>
      <c r="V89" s="39"/>
      <c r="W89" s="39"/>
      <c r="X89" s="39"/>
      <c r="Y89" s="39"/>
      <c r="Z89" s="39"/>
      <c r="AA89" s="39"/>
      <c r="AB89" s="39"/>
      <c r="AC89" s="39"/>
      <c r="AD89" s="39"/>
      <c r="AE89" s="39"/>
      <c r="AT89" s="17" t="s">
        <v>244</v>
      </c>
      <c r="AU89" s="17" t="s">
        <v>87</v>
      </c>
    </row>
    <row r="90" s="2" customFormat="1" ht="21.75" customHeight="1">
      <c r="A90" s="39"/>
      <c r="B90" s="40"/>
      <c r="C90" s="229" t="s">
        <v>89</v>
      </c>
      <c r="D90" s="229" t="s">
        <v>238</v>
      </c>
      <c r="E90" s="230" t="s">
        <v>1562</v>
      </c>
      <c r="F90" s="231" t="s">
        <v>1563</v>
      </c>
      <c r="G90" s="232" t="s">
        <v>191</v>
      </c>
      <c r="H90" s="233">
        <v>2</v>
      </c>
      <c r="I90" s="234"/>
      <c r="J90" s="235">
        <f>ROUND(I90*H90,2)</f>
        <v>0</v>
      </c>
      <c r="K90" s="231" t="s">
        <v>1559</v>
      </c>
      <c r="L90" s="45"/>
      <c r="M90" s="236" t="s">
        <v>39</v>
      </c>
      <c r="N90" s="237" t="s">
        <v>53</v>
      </c>
      <c r="O90" s="86"/>
      <c r="P90" s="238">
        <f>O90*H90</f>
        <v>0</v>
      </c>
      <c r="Q90" s="238">
        <v>0</v>
      </c>
      <c r="R90" s="238">
        <f>Q90*H90</f>
        <v>0</v>
      </c>
      <c r="S90" s="238">
        <v>0</v>
      </c>
      <c r="T90" s="239">
        <f>S90*H90</f>
        <v>0</v>
      </c>
      <c r="U90" s="39"/>
      <c r="V90" s="39"/>
      <c r="W90" s="39"/>
      <c r="X90" s="39"/>
      <c r="Y90" s="39"/>
      <c r="Z90" s="39"/>
      <c r="AA90" s="39"/>
      <c r="AB90" s="39"/>
      <c r="AC90" s="39"/>
      <c r="AD90" s="39"/>
      <c r="AE90" s="39"/>
      <c r="AR90" s="240" t="s">
        <v>389</v>
      </c>
      <c r="AT90" s="240" t="s">
        <v>238</v>
      </c>
      <c r="AU90" s="240" t="s">
        <v>87</v>
      </c>
      <c r="AY90" s="17" t="s">
        <v>235</v>
      </c>
      <c r="BE90" s="241">
        <f>IF(N90="základní",J90,0)</f>
        <v>0</v>
      </c>
      <c r="BF90" s="241">
        <f>IF(N90="snížená",J90,0)</f>
        <v>0</v>
      </c>
      <c r="BG90" s="241">
        <f>IF(N90="zákl. přenesená",J90,0)</f>
        <v>0</v>
      </c>
      <c r="BH90" s="241">
        <f>IF(N90="sníž. přenesená",J90,0)</f>
        <v>0</v>
      </c>
      <c r="BI90" s="241">
        <f>IF(N90="nulová",J90,0)</f>
        <v>0</v>
      </c>
      <c r="BJ90" s="17" t="s">
        <v>242</v>
      </c>
      <c r="BK90" s="241">
        <f>ROUND(I90*H90,2)</f>
        <v>0</v>
      </c>
      <c r="BL90" s="17" t="s">
        <v>389</v>
      </c>
      <c r="BM90" s="240" t="s">
        <v>1564</v>
      </c>
    </row>
    <row r="91" s="2" customFormat="1">
      <c r="A91" s="39"/>
      <c r="B91" s="40"/>
      <c r="C91" s="41"/>
      <c r="D91" s="242" t="s">
        <v>244</v>
      </c>
      <c r="E91" s="41"/>
      <c r="F91" s="243" t="s">
        <v>1563</v>
      </c>
      <c r="G91" s="41"/>
      <c r="H91" s="41"/>
      <c r="I91" s="149"/>
      <c r="J91" s="41"/>
      <c r="K91" s="41"/>
      <c r="L91" s="45"/>
      <c r="M91" s="244"/>
      <c r="N91" s="245"/>
      <c r="O91" s="86"/>
      <c r="P91" s="86"/>
      <c r="Q91" s="86"/>
      <c r="R91" s="86"/>
      <c r="S91" s="86"/>
      <c r="T91" s="87"/>
      <c r="U91" s="39"/>
      <c r="V91" s="39"/>
      <c r="W91" s="39"/>
      <c r="X91" s="39"/>
      <c r="Y91" s="39"/>
      <c r="Z91" s="39"/>
      <c r="AA91" s="39"/>
      <c r="AB91" s="39"/>
      <c r="AC91" s="39"/>
      <c r="AD91" s="39"/>
      <c r="AE91" s="39"/>
      <c r="AT91" s="17" t="s">
        <v>244</v>
      </c>
      <c r="AU91" s="17" t="s">
        <v>87</v>
      </c>
    </row>
    <row r="92" s="2" customFormat="1" ht="21.75" customHeight="1">
      <c r="A92" s="39"/>
      <c r="B92" s="40"/>
      <c r="C92" s="229" t="s">
        <v>258</v>
      </c>
      <c r="D92" s="229" t="s">
        <v>238</v>
      </c>
      <c r="E92" s="230" t="s">
        <v>1565</v>
      </c>
      <c r="F92" s="231" t="s">
        <v>1566</v>
      </c>
      <c r="G92" s="232" t="s">
        <v>191</v>
      </c>
      <c r="H92" s="233">
        <v>1</v>
      </c>
      <c r="I92" s="234"/>
      <c r="J92" s="235">
        <f>ROUND(I92*H92,2)</f>
        <v>0</v>
      </c>
      <c r="K92" s="231" t="s">
        <v>1559</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389</v>
      </c>
      <c r="AT92" s="240" t="s">
        <v>238</v>
      </c>
      <c r="AU92" s="240" t="s">
        <v>87</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389</v>
      </c>
      <c r="BM92" s="240" t="s">
        <v>1567</v>
      </c>
    </row>
    <row r="93" s="2" customFormat="1">
      <c r="A93" s="39"/>
      <c r="B93" s="40"/>
      <c r="C93" s="41"/>
      <c r="D93" s="242" t="s">
        <v>244</v>
      </c>
      <c r="E93" s="41"/>
      <c r="F93" s="243" t="s">
        <v>1568</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87</v>
      </c>
    </row>
    <row r="94" s="2" customFormat="1" ht="21.75" customHeight="1">
      <c r="A94" s="39"/>
      <c r="B94" s="40"/>
      <c r="C94" s="229" t="s">
        <v>242</v>
      </c>
      <c r="D94" s="229" t="s">
        <v>238</v>
      </c>
      <c r="E94" s="230" t="s">
        <v>1569</v>
      </c>
      <c r="F94" s="231" t="s">
        <v>1570</v>
      </c>
      <c r="G94" s="232" t="s">
        <v>191</v>
      </c>
      <c r="H94" s="233">
        <v>2</v>
      </c>
      <c r="I94" s="234"/>
      <c r="J94" s="235">
        <f>ROUND(I94*H94,2)</f>
        <v>0</v>
      </c>
      <c r="K94" s="231" t="s">
        <v>1559</v>
      </c>
      <c r="L94" s="45"/>
      <c r="M94" s="236" t="s">
        <v>39</v>
      </c>
      <c r="N94" s="237" t="s">
        <v>53</v>
      </c>
      <c r="O94" s="86"/>
      <c r="P94" s="238">
        <f>O94*H94</f>
        <v>0</v>
      </c>
      <c r="Q94" s="238">
        <v>0</v>
      </c>
      <c r="R94" s="238">
        <f>Q94*H94</f>
        <v>0</v>
      </c>
      <c r="S94" s="238">
        <v>0</v>
      </c>
      <c r="T94" s="239">
        <f>S94*H94</f>
        <v>0</v>
      </c>
      <c r="U94" s="39"/>
      <c r="V94" s="39"/>
      <c r="W94" s="39"/>
      <c r="X94" s="39"/>
      <c r="Y94" s="39"/>
      <c r="Z94" s="39"/>
      <c r="AA94" s="39"/>
      <c r="AB94" s="39"/>
      <c r="AC94" s="39"/>
      <c r="AD94" s="39"/>
      <c r="AE94" s="39"/>
      <c r="AR94" s="240" t="s">
        <v>389</v>
      </c>
      <c r="AT94" s="240" t="s">
        <v>238</v>
      </c>
      <c r="AU94" s="240" t="s">
        <v>87</v>
      </c>
      <c r="AY94" s="17" t="s">
        <v>235</v>
      </c>
      <c r="BE94" s="241">
        <f>IF(N94="základní",J94,0)</f>
        <v>0</v>
      </c>
      <c r="BF94" s="241">
        <f>IF(N94="snížená",J94,0)</f>
        <v>0</v>
      </c>
      <c r="BG94" s="241">
        <f>IF(N94="zákl. přenesená",J94,0)</f>
        <v>0</v>
      </c>
      <c r="BH94" s="241">
        <f>IF(N94="sníž. přenesená",J94,0)</f>
        <v>0</v>
      </c>
      <c r="BI94" s="241">
        <f>IF(N94="nulová",J94,0)</f>
        <v>0</v>
      </c>
      <c r="BJ94" s="17" t="s">
        <v>242</v>
      </c>
      <c r="BK94" s="241">
        <f>ROUND(I94*H94,2)</f>
        <v>0</v>
      </c>
      <c r="BL94" s="17" t="s">
        <v>389</v>
      </c>
      <c r="BM94" s="240" t="s">
        <v>1571</v>
      </c>
    </row>
    <row r="95" s="2" customFormat="1">
      <c r="A95" s="39"/>
      <c r="B95" s="40"/>
      <c r="C95" s="41"/>
      <c r="D95" s="242" t="s">
        <v>244</v>
      </c>
      <c r="E95" s="41"/>
      <c r="F95" s="243" t="s">
        <v>1572</v>
      </c>
      <c r="G95" s="41"/>
      <c r="H95" s="41"/>
      <c r="I95" s="149"/>
      <c r="J95" s="41"/>
      <c r="K95" s="41"/>
      <c r="L95" s="45"/>
      <c r="M95" s="244"/>
      <c r="N95" s="245"/>
      <c r="O95" s="86"/>
      <c r="P95" s="86"/>
      <c r="Q95" s="86"/>
      <c r="R95" s="86"/>
      <c r="S95" s="86"/>
      <c r="T95" s="87"/>
      <c r="U95" s="39"/>
      <c r="V95" s="39"/>
      <c r="W95" s="39"/>
      <c r="X95" s="39"/>
      <c r="Y95" s="39"/>
      <c r="Z95" s="39"/>
      <c r="AA95" s="39"/>
      <c r="AB95" s="39"/>
      <c r="AC95" s="39"/>
      <c r="AD95" s="39"/>
      <c r="AE95" s="39"/>
      <c r="AT95" s="17" t="s">
        <v>244</v>
      </c>
      <c r="AU95" s="17" t="s">
        <v>87</v>
      </c>
    </row>
    <row r="96" s="2" customFormat="1" ht="21.75" customHeight="1">
      <c r="A96" s="39"/>
      <c r="B96" s="40"/>
      <c r="C96" s="229" t="s">
        <v>236</v>
      </c>
      <c r="D96" s="229" t="s">
        <v>238</v>
      </c>
      <c r="E96" s="230" t="s">
        <v>1573</v>
      </c>
      <c r="F96" s="231" t="s">
        <v>1574</v>
      </c>
      <c r="G96" s="232" t="s">
        <v>191</v>
      </c>
      <c r="H96" s="233">
        <v>1</v>
      </c>
      <c r="I96" s="234"/>
      <c r="J96" s="235">
        <f>ROUND(I96*H96,2)</f>
        <v>0</v>
      </c>
      <c r="K96" s="231" t="s">
        <v>1559</v>
      </c>
      <c r="L96" s="45"/>
      <c r="M96" s="236" t="s">
        <v>39</v>
      </c>
      <c r="N96" s="237" t="s">
        <v>53</v>
      </c>
      <c r="O96" s="86"/>
      <c r="P96" s="238">
        <f>O96*H96</f>
        <v>0</v>
      </c>
      <c r="Q96" s="238">
        <v>0</v>
      </c>
      <c r="R96" s="238">
        <f>Q96*H96</f>
        <v>0</v>
      </c>
      <c r="S96" s="238">
        <v>0</v>
      </c>
      <c r="T96" s="239">
        <f>S96*H96</f>
        <v>0</v>
      </c>
      <c r="U96" s="39"/>
      <c r="V96" s="39"/>
      <c r="W96" s="39"/>
      <c r="X96" s="39"/>
      <c r="Y96" s="39"/>
      <c r="Z96" s="39"/>
      <c r="AA96" s="39"/>
      <c r="AB96" s="39"/>
      <c r="AC96" s="39"/>
      <c r="AD96" s="39"/>
      <c r="AE96" s="39"/>
      <c r="AR96" s="240" t="s">
        <v>389</v>
      </c>
      <c r="AT96" s="240" t="s">
        <v>238</v>
      </c>
      <c r="AU96" s="240" t="s">
        <v>87</v>
      </c>
      <c r="AY96" s="17" t="s">
        <v>235</v>
      </c>
      <c r="BE96" s="241">
        <f>IF(N96="základní",J96,0)</f>
        <v>0</v>
      </c>
      <c r="BF96" s="241">
        <f>IF(N96="snížená",J96,0)</f>
        <v>0</v>
      </c>
      <c r="BG96" s="241">
        <f>IF(N96="zákl. přenesená",J96,0)</f>
        <v>0</v>
      </c>
      <c r="BH96" s="241">
        <f>IF(N96="sníž. přenesená",J96,0)</f>
        <v>0</v>
      </c>
      <c r="BI96" s="241">
        <f>IF(N96="nulová",J96,0)</f>
        <v>0</v>
      </c>
      <c r="BJ96" s="17" t="s">
        <v>242</v>
      </c>
      <c r="BK96" s="241">
        <f>ROUND(I96*H96,2)</f>
        <v>0</v>
      </c>
      <c r="BL96" s="17" t="s">
        <v>389</v>
      </c>
      <c r="BM96" s="240" t="s">
        <v>1575</v>
      </c>
    </row>
    <row r="97" s="2" customFormat="1">
      <c r="A97" s="39"/>
      <c r="B97" s="40"/>
      <c r="C97" s="41"/>
      <c r="D97" s="242" t="s">
        <v>244</v>
      </c>
      <c r="E97" s="41"/>
      <c r="F97" s="243" t="s">
        <v>1576</v>
      </c>
      <c r="G97" s="41"/>
      <c r="H97" s="41"/>
      <c r="I97" s="149"/>
      <c r="J97" s="41"/>
      <c r="K97" s="41"/>
      <c r="L97" s="45"/>
      <c r="M97" s="244"/>
      <c r="N97" s="245"/>
      <c r="O97" s="86"/>
      <c r="P97" s="86"/>
      <c r="Q97" s="86"/>
      <c r="R97" s="86"/>
      <c r="S97" s="86"/>
      <c r="T97" s="87"/>
      <c r="U97" s="39"/>
      <c r="V97" s="39"/>
      <c r="W97" s="39"/>
      <c r="X97" s="39"/>
      <c r="Y97" s="39"/>
      <c r="Z97" s="39"/>
      <c r="AA97" s="39"/>
      <c r="AB97" s="39"/>
      <c r="AC97" s="39"/>
      <c r="AD97" s="39"/>
      <c r="AE97" s="39"/>
      <c r="AT97" s="17" t="s">
        <v>244</v>
      </c>
      <c r="AU97" s="17" t="s">
        <v>87</v>
      </c>
    </row>
    <row r="98" s="2" customFormat="1" ht="21.75" customHeight="1">
      <c r="A98" s="39"/>
      <c r="B98" s="40"/>
      <c r="C98" s="229" t="s">
        <v>275</v>
      </c>
      <c r="D98" s="229" t="s">
        <v>238</v>
      </c>
      <c r="E98" s="230" t="s">
        <v>1577</v>
      </c>
      <c r="F98" s="231" t="s">
        <v>1578</v>
      </c>
      <c r="G98" s="232" t="s">
        <v>191</v>
      </c>
      <c r="H98" s="233">
        <v>2</v>
      </c>
      <c r="I98" s="234"/>
      <c r="J98" s="235">
        <f>ROUND(I98*H98,2)</f>
        <v>0</v>
      </c>
      <c r="K98" s="231" t="s">
        <v>1559</v>
      </c>
      <c r="L98" s="45"/>
      <c r="M98" s="236" t="s">
        <v>39</v>
      </c>
      <c r="N98" s="237" t="s">
        <v>53</v>
      </c>
      <c r="O98" s="86"/>
      <c r="P98" s="238">
        <f>O98*H98</f>
        <v>0</v>
      </c>
      <c r="Q98" s="238">
        <v>0</v>
      </c>
      <c r="R98" s="238">
        <f>Q98*H98</f>
        <v>0</v>
      </c>
      <c r="S98" s="238">
        <v>0</v>
      </c>
      <c r="T98" s="239">
        <f>S98*H98</f>
        <v>0</v>
      </c>
      <c r="U98" s="39"/>
      <c r="V98" s="39"/>
      <c r="W98" s="39"/>
      <c r="X98" s="39"/>
      <c r="Y98" s="39"/>
      <c r="Z98" s="39"/>
      <c r="AA98" s="39"/>
      <c r="AB98" s="39"/>
      <c r="AC98" s="39"/>
      <c r="AD98" s="39"/>
      <c r="AE98" s="39"/>
      <c r="AR98" s="240" t="s">
        <v>389</v>
      </c>
      <c r="AT98" s="240" t="s">
        <v>238</v>
      </c>
      <c r="AU98" s="240" t="s">
        <v>87</v>
      </c>
      <c r="AY98" s="17" t="s">
        <v>235</v>
      </c>
      <c r="BE98" s="241">
        <f>IF(N98="základní",J98,0)</f>
        <v>0</v>
      </c>
      <c r="BF98" s="241">
        <f>IF(N98="snížená",J98,0)</f>
        <v>0</v>
      </c>
      <c r="BG98" s="241">
        <f>IF(N98="zákl. přenesená",J98,0)</f>
        <v>0</v>
      </c>
      <c r="BH98" s="241">
        <f>IF(N98="sníž. přenesená",J98,0)</f>
        <v>0</v>
      </c>
      <c r="BI98" s="241">
        <f>IF(N98="nulová",J98,0)</f>
        <v>0</v>
      </c>
      <c r="BJ98" s="17" t="s">
        <v>242</v>
      </c>
      <c r="BK98" s="241">
        <f>ROUND(I98*H98,2)</f>
        <v>0</v>
      </c>
      <c r="BL98" s="17" t="s">
        <v>389</v>
      </c>
      <c r="BM98" s="240" t="s">
        <v>1579</v>
      </c>
    </row>
    <row r="99" s="2" customFormat="1">
      <c r="A99" s="39"/>
      <c r="B99" s="40"/>
      <c r="C99" s="41"/>
      <c r="D99" s="242" t="s">
        <v>244</v>
      </c>
      <c r="E99" s="41"/>
      <c r="F99" s="243" t="s">
        <v>1578</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244</v>
      </c>
      <c r="AU99" s="17" t="s">
        <v>87</v>
      </c>
    </row>
    <row r="100" s="2" customFormat="1" ht="21.75" customHeight="1">
      <c r="A100" s="39"/>
      <c r="B100" s="40"/>
      <c r="C100" s="229" t="s">
        <v>282</v>
      </c>
      <c r="D100" s="229" t="s">
        <v>238</v>
      </c>
      <c r="E100" s="230" t="s">
        <v>1580</v>
      </c>
      <c r="F100" s="231" t="s">
        <v>1581</v>
      </c>
      <c r="G100" s="232" t="s">
        <v>191</v>
      </c>
      <c r="H100" s="233">
        <v>1</v>
      </c>
      <c r="I100" s="234"/>
      <c r="J100" s="235">
        <f>ROUND(I100*H100,2)</f>
        <v>0</v>
      </c>
      <c r="K100" s="231" t="s">
        <v>1559</v>
      </c>
      <c r="L100" s="45"/>
      <c r="M100" s="236" t="s">
        <v>39</v>
      </c>
      <c r="N100" s="237" t="s">
        <v>53</v>
      </c>
      <c r="O100" s="86"/>
      <c r="P100" s="238">
        <f>O100*H100</f>
        <v>0</v>
      </c>
      <c r="Q100" s="238">
        <v>0</v>
      </c>
      <c r="R100" s="238">
        <f>Q100*H100</f>
        <v>0</v>
      </c>
      <c r="S100" s="238">
        <v>0</v>
      </c>
      <c r="T100" s="239">
        <f>S100*H100</f>
        <v>0</v>
      </c>
      <c r="U100" s="39"/>
      <c r="V100" s="39"/>
      <c r="W100" s="39"/>
      <c r="X100" s="39"/>
      <c r="Y100" s="39"/>
      <c r="Z100" s="39"/>
      <c r="AA100" s="39"/>
      <c r="AB100" s="39"/>
      <c r="AC100" s="39"/>
      <c r="AD100" s="39"/>
      <c r="AE100" s="39"/>
      <c r="AR100" s="240" t="s">
        <v>389</v>
      </c>
      <c r="AT100" s="240" t="s">
        <v>238</v>
      </c>
      <c r="AU100" s="240" t="s">
        <v>87</v>
      </c>
      <c r="AY100" s="17" t="s">
        <v>235</v>
      </c>
      <c r="BE100" s="241">
        <f>IF(N100="základní",J100,0)</f>
        <v>0</v>
      </c>
      <c r="BF100" s="241">
        <f>IF(N100="snížená",J100,0)</f>
        <v>0</v>
      </c>
      <c r="BG100" s="241">
        <f>IF(N100="zákl. přenesená",J100,0)</f>
        <v>0</v>
      </c>
      <c r="BH100" s="241">
        <f>IF(N100="sníž. přenesená",J100,0)</f>
        <v>0</v>
      </c>
      <c r="BI100" s="241">
        <f>IF(N100="nulová",J100,0)</f>
        <v>0</v>
      </c>
      <c r="BJ100" s="17" t="s">
        <v>242</v>
      </c>
      <c r="BK100" s="241">
        <f>ROUND(I100*H100,2)</f>
        <v>0</v>
      </c>
      <c r="BL100" s="17" t="s">
        <v>389</v>
      </c>
      <c r="BM100" s="240" t="s">
        <v>1582</v>
      </c>
    </row>
    <row r="101" s="2" customFormat="1">
      <c r="A101" s="39"/>
      <c r="B101" s="40"/>
      <c r="C101" s="41"/>
      <c r="D101" s="242" t="s">
        <v>244</v>
      </c>
      <c r="E101" s="41"/>
      <c r="F101" s="243" t="s">
        <v>1581</v>
      </c>
      <c r="G101" s="41"/>
      <c r="H101" s="41"/>
      <c r="I101" s="149"/>
      <c r="J101" s="41"/>
      <c r="K101" s="41"/>
      <c r="L101" s="45"/>
      <c r="M101" s="293"/>
      <c r="N101" s="294"/>
      <c r="O101" s="295"/>
      <c r="P101" s="295"/>
      <c r="Q101" s="295"/>
      <c r="R101" s="295"/>
      <c r="S101" s="295"/>
      <c r="T101" s="296"/>
      <c r="U101" s="39"/>
      <c r="V101" s="39"/>
      <c r="W101" s="39"/>
      <c r="X101" s="39"/>
      <c r="Y101" s="39"/>
      <c r="Z101" s="39"/>
      <c r="AA101" s="39"/>
      <c r="AB101" s="39"/>
      <c r="AC101" s="39"/>
      <c r="AD101" s="39"/>
      <c r="AE101" s="39"/>
      <c r="AT101" s="17" t="s">
        <v>244</v>
      </c>
      <c r="AU101" s="17" t="s">
        <v>87</v>
      </c>
    </row>
    <row r="102" s="2" customFormat="1" ht="6.96" customHeight="1">
      <c r="A102" s="39"/>
      <c r="B102" s="61"/>
      <c r="C102" s="62"/>
      <c r="D102" s="62"/>
      <c r="E102" s="62"/>
      <c r="F102" s="62"/>
      <c r="G102" s="62"/>
      <c r="H102" s="62"/>
      <c r="I102" s="178"/>
      <c r="J102" s="62"/>
      <c r="K102" s="62"/>
      <c r="L102" s="45"/>
      <c r="M102" s="39"/>
      <c r="O102" s="39"/>
      <c r="P102" s="39"/>
      <c r="Q102" s="39"/>
      <c r="R102" s="39"/>
      <c r="S102" s="39"/>
      <c r="T102" s="39"/>
      <c r="U102" s="39"/>
      <c r="V102" s="39"/>
      <c r="W102" s="39"/>
      <c r="X102" s="39"/>
      <c r="Y102" s="39"/>
      <c r="Z102" s="39"/>
      <c r="AA102" s="39"/>
      <c r="AB102" s="39"/>
      <c r="AC102" s="39"/>
      <c r="AD102" s="39"/>
      <c r="AE102" s="39"/>
    </row>
  </sheetData>
  <sheetProtection sheet="1" autoFilter="0" formatColumns="0" formatRows="0" objects="1" scenarios="1" spinCount="100000" saltValue="hMVuWLl6WBNW9xmz5O50aY5BFinMu3F3kEZkgnRhtcwleSJupJvjReeuqm7hv1qOFspncPrwXKqYcisOwqqtzQ==" hashValue="6uj3nqy8HV8YVnIICb8ov1ZUKwt9LvZ/0zK61K86LYmLYyh7PAILidj60367PhQc9aBUhLCOnwj1hbpleuU3zA==" algorithmName="SHA-512" password="CC35"/>
  <autoFilter ref="C85:K10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158</v>
      </c>
    </row>
    <row r="3" hidden="1" s="1" customFormat="1" ht="6.96" customHeight="1">
      <c r="B3" s="142"/>
      <c r="C3" s="143"/>
      <c r="D3" s="143"/>
      <c r="E3" s="143"/>
      <c r="F3" s="143"/>
      <c r="G3" s="143"/>
      <c r="H3" s="143"/>
      <c r="I3" s="144"/>
      <c r="J3" s="143"/>
      <c r="K3" s="143"/>
      <c r="L3" s="20"/>
      <c r="AT3" s="17" t="s">
        <v>89</v>
      </c>
    </row>
    <row r="4" hidden="1" s="1" customFormat="1" ht="24.96" customHeight="1">
      <c r="B4" s="20"/>
      <c r="D4" s="145" t="s">
        <v>188</v>
      </c>
      <c r="I4" s="140"/>
      <c r="L4" s="20"/>
      <c r="M4" s="146" t="s">
        <v>10</v>
      </c>
      <c r="AT4" s="17" t="s">
        <v>41</v>
      </c>
    </row>
    <row r="5" hidden="1" s="1" customFormat="1" ht="6.96" customHeight="1">
      <c r="B5" s="20"/>
      <c r="I5" s="140"/>
      <c r="L5" s="20"/>
    </row>
    <row r="6" hidden="1" s="1" customFormat="1" ht="12" customHeight="1">
      <c r="B6" s="20"/>
      <c r="D6" s="147" t="s">
        <v>16</v>
      </c>
      <c r="I6" s="140"/>
      <c r="L6" s="20"/>
    </row>
    <row r="7" hidden="1" s="1" customFormat="1" ht="23.25" customHeight="1">
      <c r="B7" s="20"/>
      <c r="E7" s="148" t="str">
        <f>'Rekapitulace stavby'!K6</f>
        <v>Výměna kolejnic v úseku Ústí n.L. západ - Kadaň Prunéřov, Ústí n.L. západ-Bílina atd. 2020</v>
      </c>
      <c r="F7" s="147"/>
      <c r="G7" s="147"/>
      <c r="H7" s="147"/>
      <c r="I7" s="140"/>
      <c r="L7" s="20"/>
    </row>
    <row r="8" hidden="1" s="1" customFormat="1" ht="12" customHeight="1">
      <c r="B8" s="20"/>
      <c r="D8" s="147" t="s">
        <v>202</v>
      </c>
      <c r="I8" s="140"/>
      <c r="L8" s="20"/>
    </row>
    <row r="9" hidden="1" s="2" customFormat="1" ht="16.5" customHeight="1">
      <c r="A9" s="39"/>
      <c r="B9" s="45"/>
      <c r="C9" s="39"/>
      <c r="D9" s="39"/>
      <c r="E9" s="148" t="s">
        <v>1555</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1583</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39</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ROUND(J86,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ROUND((SUM(BE86:BE101)),  2)</f>
        <v>0</v>
      </c>
      <c r="G35" s="39"/>
      <c r="H35" s="39"/>
      <c r="I35" s="167">
        <v>0.20999999999999999</v>
      </c>
      <c r="J35" s="166">
        <f>ROUND(((SUM(BE86:BE101))*I35),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ROUND((SUM(BF86:BF101)),  2)</f>
        <v>0</v>
      </c>
      <c r="G36" s="39"/>
      <c r="H36" s="39"/>
      <c r="I36" s="167">
        <v>0.14999999999999999</v>
      </c>
      <c r="J36" s="166">
        <f>ROUND(((SUM(BF86:BF101))*I36),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ROUND((SUM(BG86:BG101)),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ROUND((SUM(BH86:BH101)),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ROUND((SUM(BI86:BI101)),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1555</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Č62 - Žst Most n.n. kolej 38</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J86</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218</v>
      </c>
      <c r="E64" s="191"/>
      <c r="F64" s="191"/>
      <c r="G64" s="191"/>
      <c r="H64" s="191"/>
      <c r="I64" s="192"/>
      <c r="J64" s="193">
        <f>J87</f>
        <v>0</v>
      </c>
      <c r="K64" s="189"/>
      <c r="L64" s="194"/>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149"/>
      <c r="J65" s="41"/>
      <c r="K65" s="41"/>
      <c r="L65" s="150"/>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178"/>
      <c r="J66" s="62"/>
      <c r="K66" s="62"/>
      <c r="L66" s="150"/>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181"/>
      <c r="J70" s="64"/>
      <c r="K70" s="64"/>
      <c r="L70" s="150"/>
      <c r="S70" s="39"/>
      <c r="T70" s="39"/>
      <c r="U70" s="39"/>
      <c r="V70" s="39"/>
      <c r="W70" s="39"/>
      <c r="X70" s="39"/>
      <c r="Y70" s="39"/>
      <c r="Z70" s="39"/>
      <c r="AA70" s="39"/>
      <c r="AB70" s="39"/>
      <c r="AC70" s="39"/>
      <c r="AD70" s="39"/>
      <c r="AE70" s="39"/>
    </row>
    <row r="71" s="2" customFormat="1" ht="24.96" customHeight="1">
      <c r="A71" s="39"/>
      <c r="B71" s="40"/>
      <c r="C71" s="23" t="s">
        <v>220</v>
      </c>
      <c r="D71" s="41"/>
      <c r="E71" s="41"/>
      <c r="F71" s="41"/>
      <c r="G71" s="41"/>
      <c r="H71" s="41"/>
      <c r="I71" s="149"/>
      <c r="J71" s="41"/>
      <c r="K71" s="41"/>
      <c r="L71" s="150"/>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49"/>
      <c r="J72" s="41"/>
      <c r="K72" s="41"/>
      <c r="L72" s="150"/>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23.25" customHeight="1">
      <c r="A74" s="39"/>
      <c r="B74" s="40"/>
      <c r="C74" s="41"/>
      <c r="D74" s="41"/>
      <c r="E74" s="182" t="str">
        <f>E7</f>
        <v>Výměna kolejnic v úseku Ústí n.L. západ - Kadaň Prunéřov, Ústí n.L. západ-Bílina atd. 2020</v>
      </c>
      <c r="F74" s="32"/>
      <c r="G74" s="32"/>
      <c r="H74" s="32"/>
      <c r="I74" s="149"/>
      <c r="J74" s="41"/>
      <c r="K74" s="41"/>
      <c r="L74" s="150"/>
      <c r="S74" s="39"/>
      <c r="T74" s="39"/>
      <c r="U74" s="39"/>
      <c r="V74" s="39"/>
      <c r="W74" s="39"/>
      <c r="X74" s="39"/>
      <c r="Y74" s="39"/>
      <c r="Z74" s="39"/>
      <c r="AA74" s="39"/>
      <c r="AB74" s="39"/>
      <c r="AC74" s="39"/>
      <c r="AD74" s="39"/>
      <c r="AE74" s="39"/>
    </row>
    <row r="75" s="1" customFormat="1" ht="12" customHeight="1">
      <c r="B75" s="21"/>
      <c r="C75" s="32" t="s">
        <v>202</v>
      </c>
      <c r="D75" s="22"/>
      <c r="E75" s="22"/>
      <c r="F75" s="22"/>
      <c r="G75" s="22"/>
      <c r="H75" s="22"/>
      <c r="I75" s="140"/>
      <c r="J75" s="22"/>
      <c r="K75" s="22"/>
      <c r="L75" s="20"/>
    </row>
    <row r="76" s="2" customFormat="1" ht="16.5" customHeight="1">
      <c r="A76" s="39"/>
      <c r="B76" s="40"/>
      <c r="C76" s="41"/>
      <c r="D76" s="41"/>
      <c r="E76" s="182" t="s">
        <v>1555</v>
      </c>
      <c r="F76" s="41"/>
      <c r="G76" s="41"/>
      <c r="H76" s="41"/>
      <c r="I76" s="149"/>
      <c r="J76" s="41"/>
      <c r="K76" s="41"/>
      <c r="L76" s="150"/>
      <c r="S76" s="39"/>
      <c r="T76" s="39"/>
      <c r="U76" s="39"/>
      <c r="V76" s="39"/>
      <c r="W76" s="39"/>
      <c r="X76" s="39"/>
      <c r="Y76" s="39"/>
      <c r="Z76" s="39"/>
      <c r="AA76" s="39"/>
      <c r="AB76" s="39"/>
      <c r="AC76" s="39"/>
      <c r="AD76" s="39"/>
      <c r="AE76" s="39"/>
    </row>
    <row r="77" s="2" customFormat="1" ht="12" customHeight="1">
      <c r="A77" s="39"/>
      <c r="B77" s="40"/>
      <c r="C77" s="32" t="s">
        <v>210</v>
      </c>
      <c r="D77" s="41"/>
      <c r="E77" s="41"/>
      <c r="F77" s="41"/>
      <c r="G77" s="41"/>
      <c r="H77" s="41"/>
      <c r="I77" s="149"/>
      <c r="J77" s="41"/>
      <c r="K77" s="41"/>
      <c r="L77" s="150"/>
      <c r="S77" s="39"/>
      <c r="T77" s="39"/>
      <c r="U77" s="39"/>
      <c r="V77" s="39"/>
      <c r="W77" s="39"/>
      <c r="X77" s="39"/>
      <c r="Y77" s="39"/>
      <c r="Z77" s="39"/>
      <c r="AA77" s="39"/>
      <c r="AB77" s="39"/>
      <c r="AC77" s="39"/>
      <c r="AD77" s="39"/>
      <c r="AE77" s="39"/>
    </row>
    <row r="78" s="2" customFormat="1" ht="16.5" customHeight="1">
      <c r="A78" s="39"/>
      <c r="B78" s="40"/>
      <c r="C78" s="41"/>
      <c r="D78" s="41"/>
      <c r="E78" s="71" t="str">
        <f>E11</f>
        <v>Č62 - Žst Most n.n. kolej 38</v>
      </c>
      <c r="F78" s="41"/>
      <c r="G78" s="41"/>
      <c r="H78" s="41"/>
      <c r="I78" s="149"/>
      <c r="J78" s="41"/>
      <c r="K78" s="41"/>
      <c r="L78" s="150"/>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Obvod ST Most</v>
      </c>
      <c r="G80" s="41"/>
      <c r="H80" s="41"/>
      <c r="I80" s="152" t="s">
        <v>24</v>
      </c>
      <c r="J80" s="74" t="str">
        <f>IF(J14="","",J14)</f>
        <v>31. 1. 2019</v>
      </c>
      <c r="K80" s="41"/>
      <c r="L80" s="150"/>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9"/>
      <c r="J81" s="41"/>
      <c r="K81" s="41"/>
      <c r="L81" s="150"/>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OŘ UNL, ST Most</v>
      </c>
      <c r="G82" s="41"/>
      <c r="H82" s="41"/>
      <c r="I82" s="152" t="s">
        <v>38</v>
      </c>
      <c r="J82" s="37" t="str">
        <f>E23</f>
        <v xml:space="preserve"> </v>
      </c>
      <c r="K82" s="41"/>
      <c r="L82" s="150"/>
      <c r="S82" s="39"/>
      <c r="T82" s="39"/>
      <c r="U82" s="39"/>
      <c r="V82" s="39"/>
      <c r="W82" s="39"/>
      <c r="X82" s="39"/>
      <c r="Y82" s="39"/>
      <c r="Z82" s="39"/>
      <c r="AA82" s="39"/>
      <c r="AB82" s="39"/>
      <c r="AC82" s="39"/>
      <c r="AD82" s="39"/>
      <c r="AE82" s="39"/>
    </row>
    <row r="83" s="2" customFormat="1" ht="40.05" customHeight="1">
      <c r="A83" s="39"/>
      <c r="B83" s="40"/>
      <c r="C83" s="32" t="s">
        <v>36</v>
      </c>
      <c r="D83" s="41"/>
      <c r="E83" s="41"/>
      <c r="F83" s="27" t="str">
        <f>IF(E20="","",E20)</f>
        <v>Vyplň údaj</v>
      </c>
      <c r="G83" s="41"/>
      <c r="H83" s="41"/>
      <c r="I83" s="152" t="s">
        <v>42</v>
      </c>
      <c r="J83" s="37" t="str">
        <f>E26</f>
        <v>Ing. Horák Jiří, horak@szdc.cz, +420 602155923</v>
      </c>
      <c r="K83" s="41"/>
      <c r="L83" s="150"/>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11" customFormat="1" ht="29.28" customHeight="1">
      <c r="A85" s="201"/>
      <c r="B85" s="202"/>
      <c r="C85" s="203" t="s">
        <v>221</v>
      </c>
      <c r="D85" s="204" t="s">
        <v>65</v>
      </c>
      <c r="E85" s="204" t="s">
        <v>61</v>
      </c>
      <c r="F85" s="204" t="s">
        <v>62</v>
      </c>
      <c r="G85" s="204" t="s">
        <v>222</v>
      </c>
      <c r="H85" s="204" t="s">
        <v>223</v>
      </c>
      <c r="I85" s="205" t="s">
        <v>224</v>
      </c>
      <c r="J85" s="204" t="s">
        <v>214</v>
      </c>
      <c r="K85" s="206" t="s">
        <v>225</v>
      </c>
      <c r="L85" s="207"/>
      <c r="M85" s="94" t="s">
        <v>39</v>
      </c>
      <c r="N85" s="95" t="s">
        <v>50</v>
      </c>
      <c r="O85" s="95" t="s">
        <v>226</v>
      </c>
      <c r="P85" s="95" t="s">
        <v>227</v>
      </c>
      <c r="Q85" s="95" t="s">
        <v>228</v>
      </c>
      <c r="R85" s="95" t="s">
        <v>229</v>
      </c>
      <c r="S85" s="95" t="s">
        <v>230</v>
      </c>
      <c r="T85" s="96" t="s">
        <v>231</v>
      </c>
      <c r="U85" s="201"/>
      <c r="V85" s="201"/>
      <c r="W85" s="201"/>
      <c r="X85" s="201"/>
      <c r="Y85" s="201"/>
      <c r="Z85" s="201"/>
      <c r="AA85" s="201"/>
      <c r="AB85" s="201"/>
      <c r="AC85" s="201"/>
      <c r="AD85" s="201"/>
      <c r="AE85" s="201"/>
    </row>
    <row r="86" s="2" customFormat="1" ht="22.8" customHeight="1">
      <c r="A86" s="39"/>
      <c r="B86" s="40"/>
      <c r="C86" s="101" t="s">
        <v>232</v>
      </c>
      <c r="D86" s="41"/>
      <c r="E86" s="41"/>
      <c r="F86" s="41"/>
      <c r="G86" s="41"/>
      <c r="H86" s="41"/>
      <c r="I86" s="149"/>
      <c r="J86" s="208">
        <f>BK86</f>
        <v>0</v>
      </c>
      <c r="K86" s="41"/>
      <c r="L86" s="45"/>
      <c r="M86" s="97"/>
      <c r="N86" s="209"/>
      <c r="O86" s="98"/>
      <c r="P86" s="210">
        <f>P87</f>
        <v>0</v>
      </c>
      <c r="Q86" s="98"/>
      <c r="R86" s="210">
        <f>R87</f>
        <v>0</v>
      </c>
      <c r="S86" s="98"/>
      <c r="T86" s="211">
        <f>T87</f>
        <v>0</v>
      </c>
      <c r="U86" s="39"/>
      <c r="V86" s="39"/>
      <c r="W86" s="39"/>
      <c r="X86" s="39"/>
      <c r="Y86" s="39"/>
      <c r="Z86" s="39"/>
      <c r="AA86" s="39"/>
      <c r="AB86" s="39"/>
      <c r="AC86" s="39"/>
      <c r="AD86" s="39"/>
      <c r="AE86" s="39"/>
      <c r="AT86" s="17" t="s">
        <v>79</v>
      </c>
      <c r="AU86" s="17" t="s">
        <v>215</v>
      </c>
      <c r="BK86" s="212">
        <f>BK87</f>
        <v>0</v>
      </c>
    </row>
    <row r="87" s="12" customFormat="1" ht="25.92" customHeight="1">
      <c r="A87" s="12"/>
      <c r="B87" s="213"/>
      <c r="C87" s="214"/>
      <c r="D87" s="215" t="s">
        <v>79</v>
      </c>
      <c r="E87" s="216" t="s">
        <v>384</v>
      </c>
      <c r="F87" s="216" t="s">
        <v>385</v>
      </c>
      <c r="G87" s="214"/>
      <c r="H87" s="214"/>
      <c r="I87" s="217"/>
      <c r="J87" s="218">
        <f>BK87</f>
        <v>0</v>
      </c>
      <c r="K87" s="214"/>
      <c r="L87" s="219"/>
      <c r="M87" s="220"/>
      <c r="N87" s="221"/>
      <c r="O87" s="221"/>
      <c r="P87" s="222">
        <f>SUM(P88:P101)</f>
        <v>0</v>
      </c>
      <c r="Q87" s="221"/>
      <c r="R87" s="222">
        <f>SUM(R88:R101)</f>
        <v>0</v>
      </c>
      <c r="S87" s="221"/>
      <c r="T87" s="223">
        <f>SUM(T88:T101)</f>
        <v>0</v>
      </c>
      <c r="U87" s="12"/>
      <c r="V87" s="12"/>
      <c r="W87" s="12"/>
      <c r="X87" s="12"/>
      <c r="Y87" s="12"/>
      <c r="Z87" s="12"/>
      <c r="AA87" s="12"/>
      <c r="AB87" s="12"/>
      <c r="AC87" s="12"/>
      <c r="AD87" s="12"/>
      <c r="AE87" s="12"/>
      <c r="AR87" s="224" t="s">
        <v>242</v>
      </c>
      <c r="AT87" s="225" t="s">
        <v>79</v>
      </c>
      <c r="AU87" s="225" t="s">
        <v>80</v>
      </c>
      <c r="AY87" s="224" t="s">
        <v>235</v>
      </c>
      <c r="BK87" s="226">
        <f>SUM(BK88:BK101)</f>
        <v>0</v>
      </c>
    </row>
    <row r="88" s="2" customFormat="1" ht="21.75" customHeight="1">
      <c r="A88" s="39"/>
      <c r="B88" s="40"/>
      <c r="C88" s="229" t="s">
        <v>87</v>
      </c>
      <c r="D88" s="229" t="s">
        <v>238</v>
      </c>
      <c r="E88" s="230" t="s">
        <v>1557</v>
      </c>
      <c r="F88" s="231" t="s">
        <v>1558</v>
      </c>
      <c r="G88" s="232" t="s">
        <v>191</v>
      </c>
      <c r="H88" s="233">
        <v>2</v>
      </c>
      <c r="I88" s="234"/>
      <c r="J88" s="235">
        <f>ROUND(I88*H88,2)</f>
        <v>0</v>
      </c>
      <c r="K88" s="231" t="s">
        <v>1559</v>
      </c>
      <c r="L88" s="45"/>
      <c r="M88" s="236" t="s">
        <v>39</v>
      </c>
      <c r="N88" s="237" t="s">
        <v>53</v>
      </c>
      <c r="O88" s="86"/>
      <c r="P88" s="238">
        <f>O88*H88</f>
        <v>0</v>
      </c>
      <c r="Q88" s="238">
        <v>0</v>
      </c>
      <c r="R88" s="238">
        <f>Q88*H88</f>
        <v>0</v>
      </c>
      <c r="S88" s="238">
        <v>0</v>
      </c>
      <c r="T88" s="239">
        <f>S88*H88</f>
        <v>0</v>
      </c>
      <c r="U88" s="39"/>
      <c r="V88" s="39"/>
      <c r="W88" s="39"/>
      <c r="X88" s="39"/>
      <c r="Y88" s="39"/>
      <c r="Z88" s="39"/>
      <c r="AA88" s="39"/>
      <c r="AB88" s="39"/>
      <c r="AC88" s="39"/>
      <c r="AD88" s="39"/>
      <c r="AE88" s="39"/>
      <c r="AR88" s="240" t="s">
        <v>389</v>
      </c>
      <c r="AT88" s="240" t="s">
        <v>238</v>
      </c>
      <c r="AU88" s="240" t="s">
        <v>87</v>
      </c>
      <c r="AY88" s="17" t="s">
        <v>235</v>
      </c>
      <c r="BE88" s="241">
        <f>IF(N88="základní",J88,0)</f>
        <v>0</v>
      </c>
      <c r="BF88" s="241">
        <f>IF(N88="snížená",J88,0)</f>
        <v>0</v>
      </c>
      <c r="BG88" s="241">
        <f>IF(N88="zákl. přenesená",J88,0)</f>
        <v>0</v>
      </c>
      <c r="BH88" s="241">
        <f>IF(N88="sníž. přenesená",J88,0)</f>
        <v>0</v>
      </c>
      <c r="BI88" s="241">
        <f>IF(N88="nulová",J88,0)</f>
        <v>0</v>
      </c>
      <c r="BJ88" s="17" t="s">
        <v>242</v>
      </c>
      <c r="BK88" s="241">
        <f>ROUND(I88*H88,2)</f>
        <v>0</v>
      </c>
      <c r="BL88" s="17" t="s">
        <v>389</v>
      </c>
      <c r="BM88" s="240" t="s">
        <v>1584</v>
      </c>
    </row>
    <row r="89" s="2" customFormat="1">
      <c r="A89" s="39"/>
      <c r="B89" s="40"/>
      <c r="C89" s="41"/>
      <c r="D89" s="242" t="s">
        <v>244</v>
      </c>
      <c r="E89" s="41"/>
      <c r="F89" s="243" t="s">
        <v>1561</v>
      </c>
      <c r="G89" s="41"/>
      <c r="H89" s="41"/>
      <c r="I89" s="149"/>
      <c r="J89" s="41"/>
      <c r="K89" s="41"/>
      <c r="L89" s="45"/>
      <c r="M89" s="244"/>
      <c r="N89" s="245"/>
      <c r="O89" s="86"/>
      <c r="P89" s="86"/>
      <c r="Q89" s="86"/>
      <c r="R89" s="86"/>
      <c r="S89" s="86"/>
      <c r="T89" s="87"/>
      <c r="U89" s="39"/>
      <c r="V89" s="39"/>
      <c r="W89" s="39"/>
      <c r="X89" s="39"/>
      <c r="Y89" s="39"/>
      <c r="Z89" s="39"/>
      <c r="AA89" s="39"/>
      <c r="AB89" s="39"/>
      <c r="AC89" s="39"/>
      <c r="AD89" s="39"/>
      <c r="AE89" s="39"/>
      <c r="AT89" s="17" t="s">
        <v>244</v>
      </c>
      <c r="AU89" s="17" t="s">
        <v>87</v>
      </c>
    </row>
    <row r="90" s="2" customFormat="1" ht="21.75" customHeight="1">
      <c r="A90" s="39"/>
      <c r="B90" s="40"/>
      <c r="C90" s="229" t="s">
        <v>89</v>
      </c>
      <c r="D90" s="229" t="s">
        <v>238</v>
      </c>
      <c r="E90" s="230" t="s">
        <v>1562</v>
      </c>
      <c r="F90" s="231" t="s">
        <v>1563</v>
      </c>
      <c r="G90" s="232" t="s">
        <v>191</v>
      </c>
      <c r="H90" s="233">
        <v>2</v>
      </c>
      <c r="I90" s="234"/>
      <c r="J90" s="235">
        <f>ROUND(I90*H90,2)</f>
        <v>0</v>
      </c>
      <c r="K90" s="231" t="s">
        <v>1559</v>
      </c>
      <c r="L90" s="45"/>
      <c r="M90" s="236" t="s">
        <v>39</v>
      </c>
      <c r="N90" s="237" t="s">
        <v>53</v>
      </c>
      <c r="O90" s="86"/>
      <c r="P90" s="238">
        <f>O90*H90</f>
        <v>0</v>
      </c>
      <c r="Q90" s="238">
        <v>0</v>
      </c>
      <c r="R90" s="238">
        <f>Q90*H90</f>
        <v>0</v>
      </c>
      <c r="S90" s="238">
        <v>0</v>
      </c>
      <c r="T90" s="239">
        <f>S90*H90</f>
        <v>0</v>
      </c>
      <c r="U90" s="39"/>
      <c r="V90" s="39"/>
      <c r="W90" s="39"/>
      <c r="X90" s="39"/>
      <c r="Y90" s="39"/>
      <c r="Z90" s="39"/>
      <c r="AA90" s="39"/>
      <c r="AB90" s="39"/>
      <c r="AC90" s="39"/>
      <c r="AD90" s="39"/>
      <c r="AE90" s="39"/>
      <c r="AR90" s="240" t="s">
        <v>389</v>
      </c>
      <c r="AT90" s="240" t="s">
        <v>238</v>
      </c>
      <c r="AU90" s="240" t="s">
        <v>87</v>
      </c>
      <c r="AY90" s="17" t="s">
        <v>235</v>
      </c>
      <c r="BE90" s="241">
        <f>IF(N90="základní",J90,0)</f>
        <v>0</v>
      </c>
      <c r="BF90" s="241">
        <f>IF(N90="snížená",J90,0)</f>
        <v>0</v>
      </c>
      <c r="BG90" s="241">
        <f>IF(N90="zákl. přenesená",J90,0)</f>
        <v>0</v>
      </c>
      <c r="BH90" s="241">
        <f>IF(N90="sníž. přenesená",J90,0)</f>
        <v>0</v>
      </c>
      <c r="BI90" s="241">
        <f>IF(N90="nulová",J90,0)</f>
        <v>0</v>
      </c>
      <c r="BJ90" s="17" t="s">
        <v>242</v>
      </c>
      <c r="BK90" s="241">
        <f>ROUND(I90*H90,2)</f>
        <v>0</v>
      </c>
      <c r="BL90" s="17" t="s">
        <v>389</v>
      </c>
      <c r="BM90" s="240" t="s">
        <v>1585</v>
      </c>
    </row>
    <row r="91" s="2" customFormat="1">
      <c r="A91" s="39"/>
      <c r="B91" s="40"/>
      <c r="C91" s="41"/>
      <c r="D91" s="242" t="s">
        <v>244</v>
      </c>
      <c r="E91" s="41"/>
      <c r="F91" s="243" t="s">
        <v>1563</v>
      </c>
      <c r="G91" s="41"/>
      <c r="H91" s="41"/>
      <c r="I91" s="149"/>
      <c r="J91" s="41"/>
      <c r="K91" s="41"/>
      <c r="L91" s="45"/>
      <c r="M91" s="244"/>
      <c r="N91" s="245"/>
      <c r="O91" s="86"/>
      <c r="P91" s="86"/>
      <c r="Q91" s="86"/>
      <c r="R91" s="86"/>
      <c r="S91" s="86"/>
      <c r="T91" s="87"/>
      <c r="U91" s="39"/>
      <c r="V91" s="39"/>
      <c r="W91" s="39"/>
      <c r="X91" s="39"/>
      <c r="Y91" s="39"/>
      <c r="Z91" s="39"/>
      <c r="AA91" s="39"/>
      <c r="AB91" s="39"/>
      <c r="AC91" s="39"/>
      <c r="AD91" s="39"/>
      <c r="AE91" s="39"/>
      <c r="AT91" s="17" t="s">
        <v>244</v>
      </c>
      <c r="AU91" s="17" t="s">
        <v>87</v>
      </c>
    </row>
    <row r="92" s="2" customFormat="1" ht="21.75" customHeight="1">
      <c r="A92" s="39"/>
      <c r="B92" s="40"/>
      <c r="C92" s="229" t="s">
        <v>258</v>
      </c>
      <c r="D92" s="229" t="s">
        <v>238</v>
      </c>
      <c r="E92" s="230" t="s">
        <v>1565</v>
      </c>
      <c r="F92" s="231" t="s">
        <v>1566</v>
      </c>
      <c r="G92" s="232" t="s">
        <v>191</v>
      </c>
      <c r="H92" s="233">
        <v>1</v>
      </c>
      <c r="I92" s="234"/>
      <c r="J92" s="235">
        <f>ROUND(I92*H92,2)</f>
        <v>0</v>
      </c>
      <c r="K92" s="231" t="s">
        <v>1559</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389</v>
      </c>
      <c r="AT92" s="240" t="s">
        <v>238</v>
      </c>
      <c r="AU92" s="240" t="s">
        <v>87</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389</v>
      </c>
      <c r="BM92" s="240" t="s">
        <v>1586</v>
      </c>
    </row>
    <row r="93" s="2" customFormat="1">
      <c r="A93" s="39"/>
      <c r="B93" s="40"/>
      <c r="C93" s="41"/>
      <c r="D93" s="242" t="s">
        <v>244</v>
      </c>
      <c r="E93" s="41"/>
      <c r="F93" s="243" t="s">
        <v>1568</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87</v>
      </c>
    </row>
    <row r="94" s="2" customFormat="1" ht="21.75" customHeight="1">
      <c r="A94" s="39"/>
      <c r="B94" s="40"/>
      <c r="C94" s="229" t="s">
        <v>242</v>
      </c>
      <c r="D94" s="229" t="s">
        <v>238</v>
      </c>
      <c r="E94" s="230" t="s">
        <v>1569</v>
      </c>
      <c r="F94" s="231" t="s">
        <v>1570</v>
      </c>
      <c r="G94" s="232" t="s">
        <v>191</v>
      </c>
      <c r="H94" s="233">
        <v>2</v>
      </c>
      <c r="I94" s="234"/>
      <c r="J94" s="235">
        <f>ROUND(I94*H94,2)</f>
        <v>0</v>
      </c>
      <c r="K94" s="231" t="s">
        <v>1559</v>
      </c>
      <c r="L94" s="45"/>
      <c r="M94" s="236" t="s">
        <v>39</v>
      </c>
      <c r="N94" s="237" t="s">
        <v>53</v>
      </c>
      <c r="O94" s="86"/>
      <c r="P94" s="238">
        <f>O94*H94</f>
        <v>0</v>
      </c>
      <c r="Q94" s="238">
        <v>0</v>
      </c>
      <c r="R94" s="238">
        <f>Q94*H94</f>
        <v>0</v>
      </c>
      <c r="S94" s="238">
        <v>0</v>
      </c>
      <c r="T94" s="239">
        <f>S94*H94</f>
        <v>0</v>
      </c>
      <c r="U94" s="39"/>
      <c r="V94" s="39"/>
      <c r="W94" s="39"/>
      <c r="X94" s="39"/>
      <c r="Y94" s="39"/>
      <c r="Z94" s="39"/>
      <c r="AA94" s="39"/>
      <c r="AB94" s="39"/>
      <c r="AC94" s="39"/>
      <c r="AD94" s="39"/>
      <c r="AE94" s="39"/>
      <c r="AR94" s="240" t="s">
        <v>389</v>
      </c>
      <c r="AT94" s="240" t="s">
        <v>238</v>
      </c>
      <c r="AU94" s="240" t="s">
        <v>87</v>
      </c>
      <c r="AY94" s="17" t="s">
        <v>235</v>
      </c>
      <c r="BE94" s="241">
        <f>IF(N94="základní",J94,0)</f>
        <v>0</v>
      </c>
      <c r="BF94" s="241">
        <f>IF(N94="snížená",J94,0)</f>
        <v>0</v>
      </c>
      <c r="BG94" s="241">
        <f>IF(N94="zákl. přenesená",J94,0)</f>
        <v>0</v>
      </c>
      <c r="BH94" s="241">
        <f>IF(N94="sníž. přenesená",J94,0)</f>
        <v>0</v>
      </c>
      <c r="BI94" s="241">
        <f>IF(N94="nulová",J94,0)</f>
        <v>0</v>
      </c>
      <c r="BJ94" s="17" t="s">
        <v>242</v>
      </c>
      <c r="BK94" s="241">
        <f>ROUND(I94*H94,2)</f>
        <v>0</v>
      </c>
      <c r="BL94" s="17" t="s">
        <v>389</v>
      </c>
      <c r="BM94" s="240" t="s">
        <v>1587</v>
      </c>
    </row>
    <row r="95" s="2" customFormat="1">
      <c r="A95" s="39"/>
      <c r="B95" s="40"/>
      <c r="C95" s="41"/>
      <c r="D95" s="242" t="s">
        <v>244</v>
      </c>
      <c r="E95" s="41"/>
      <c r="F95" s="243" t="s">
        <v>1572</v>
      </c>
      <c r="G95" s="41"/>
      <c r="H95" s="41"/>
      <c r="I95" s="149"/>
      <c r="J95" s="41"/>
      <c r="K95" s="41"/>
      <c r="L95" s="45"/>
      <c r="M95" s="244"/>
      <c r="N95" s="245"/>
      <c r="O95" s="86"/>
      <c r="P95" s="86"/>
      <c r="Q95" s="86"/>
      <c r="R95" s="86"/>
      <c r="S95" s="86"/>
      <c r="T95" s="87"/>
      <c r="U95" s="39"/>
      <c r="V95" s="39"/>
      <c r="W95" s="39"/>
      <c r="X95" s="39"/>
      <c r="Y95" s="39"/>
      <c r="Z95" s="39"/>
      <c r="AA95" s="39"/>
      <c r="AB95" s="39"/>
      <c r="AC95" s="39"/>
      <c r="AD95" s="39"/>
      <c r="AE95" s="39"/>
      <c r="AT95" s="17" t="s">
        <v>244</v>
      </c>
      <c r="AU95" s="17" t="s">
        <v>87</v>
      </c>
    </row>
    <row r="96" s="2" customFormat="1" ht="21.75" customHeight="1">
      <c r="A96" s="39"/>
      <c r="B96" s="40"/>
      <c r="C96" s="229" t="s">
        <v>236</v>
      </c>
      <c r="D96" s="229" t="s">
        <v>238</v>
      </c>
      <c r="E96" s="230" t="s">
        <v>1573</v>
      </c>
      <c r="F96" s="231" t="s">
        <v>1574</v>
      </c>
      <c r="G96" s="232" t="s">
        <v>191</v>
      </c>
      <c r="H96" s="233">
        <v>1</v>
      </c>
      <c r="I96" s="234"/>
      <c r="J96" s="235">
        <f>ROUND(I96*H96,2)</f>
        <v>0</v>
      </c>
      <c r="K96" s="231" t="s">
        <v>1559</v>
      </c>
      <c r="L96" s="45"/>
      <c r="M96" s="236" t="s">
        <v>39</v>
      </c>
      <c r="N96" s="237" t="s">
        <v>53</v>
      </c>
      <c r="O96" s="86"/>
      <c r="P96" s="238">
        <f>O96*H96</f>
        <v>0</v>
      </c>
      <c r="Q96" s="238">
        <v>0</v>
      </c>
      <c r="R96" s="238">
        <f>Q96*H96</f>
        <v>0</v>
      </c>
      <c r="S96" s="238">
        <v>0</v>
      </c>
      <c r="T96" s="239">
        <f>S96*H96</f>
        <v>0</v>
      </c>
      <c r="U96" s="39"/>
      <c r="V96" s="39"/>
      <c r="W96" s="39"/>
      <c r="X96" s="39"/>
      <c r="Y96" s="39"/>
      <c r="Z96" s="39"/>
      <c r="AA96" s="39"/>
      <c r="AB96" s="39"/>
      <c r="AC96" s="39"/>
      <c r="AD96" s="39"/>
      <c r="AE96" s="39"/>
      <c r="AR96" s="240" t="s">
        <v>389</v>
      </c>
      <c r="AT96" s="240" t="s">
        <v>238</v>
      </c>
      <c r="AU96" s="240" t="s">
        <v>87</v>
      </c>
      <c r="AY96" s="17" t="s">
        <v>235</v>
      </c>
      <c r="BE96" s="241">
        <f>IF(N96="základní",J96,0)</f>
        <v>0</v>
      </c>
      <c r="BF96" s="241">
        <f>IF(N96="snížená",J96,0)</f>
        <v>0</v>
      </c>
      <c r="BG96" s="241">
        <f>IF(N96="zákl. přenesená",J96,0)</f>
        <v>0</v>
      </c>
      <c r="BH96" s="241">
        <f>IF(N96="sníž. přenesená",J96,0)</f>
        <v>0</v>
      </c>
      <c r="BI96" s="241">
        <f>IF(N96="nulová",J96,0)</f>
        <v>0</v>
      </c>
      <c r="BJ96" s="17" t="s">
        <v>242</v>
      </c>
      <c r="BK96" s="241">
        <f>ROUND(I96*H96,2)</f>
        <v>0</v>
      </c>
      <c r="BL96" s="17" t="s">
        <v>389</v>
      </c>
      <c r="BM96" s="240" t="s">
        <v>1588</v>
      </c>
    </row>
    <row r="97" s="2" customFormat="1">
      <c r="A97" s="39"/>
      <c r="B97" s="40"/>
      <c r="C97" s="41"/>
      <c r="D97" s="242" t="s">
        <v>244</v>
      </c>
      <c r="E97" s="41"/>
      <c r="F97" s="243" t="s">
        <v>1576</v>
      </c>
      <c r="G97" s="41"/>
      <c r="H97" s="41"/>
      <c r="I97" s="149"/>
      <c r="J97" s="41"/>
      <c r="K97" s="41"/>
      <c r="L97" s="45"/>
      <c r="M97" s="244"/>
      <c r="N97" s="245"/>
      <c r="O97" s="86"/>
      <c r="P97" s="86"/>
      <c r="Q97" s="86"/>
      <c r="R97" s="86"/>
      <c r="S97" s="86"/>
      <c r="T97" s="87"/>
      <c r="U97" s="39"/>
      <c r="V97" s="39"/>
      <c r="W97" s="39"/>
      <c r="X97" s="39"/>
      <c r="Y97" s="39"/>
      <c r="Z97" s="39"/>
      <c r="AA97" s="39"/>
      <c r="AB97" s="39"/>
      <c r="AC97" s="39"/>
      <c r="AD97" s="39"/>
      <c r="AE97" s="39"/>
      <c r="AT97" s="17" t="s">
        <v>244</v>
      </c>
      <c r="AU97" s="17" t="s">
        <v>87</v>
      </c>
    </row>
    <row r="98" s="2" customFormat="1" ht="21.75" customHeight="1">
      <c r="A98" s="39"/>
      <c r="B98" s="40"/>
      <c r="C98" s="229" t="s">
        <v>275</v>
      </c>
      <c r="D98" s="229" t="s">
        <v>238</v>
      </c>
      <c r="E98" s="230" t="s">
        <v>1577</v>
      </c>
      <c r="F98" s="231" t="s">
        <v>1578</v>
      </c>
      <c r="G98" s="232" t="s">
        <v>191</v>
      </c>
      <c r="H98" s="233">
        <v>2</v>
      </c>
      <c r="I98" s="234"/>
      <c r="J98" s="235">
        <f>ROUND(I98*H98,2)</f>
        <v>0</v>
      </c>
      <c r="K98" s="231" t="s">
        <v>1559</v>
      </c>
      <c r="L98" s="45"/>
      <c r="M98" s="236" t="s">
        <v>39</v>
      </c>
      <c r="N98" s="237" t="s">
        <v>53</v>
      </c>
      <c r="O98" s="86"/>
      <c r="P98" s="238">
        <f>O98*H98</f>
        <v>0</v>
      </c>
      <c r="Q98" s="238">
        <v>0</v>
      </c>
      <c r="R98" s="238">
        <f>Q98*H98</f>
        <v>0</v>
      </c>
      <c r="S98" s="238">
        <v>0</v>
      </c>
      <c r="T98" s="239">
        <f>S98*H98</f>
        <v>0</v>
      </c>
      <c r="U98" s="39"/>
      <c r="V98" s="39"/>
      <c r="W98" s="39"/>
      <c r="X98" s="39"/>
      <c r="Y98" s="39"/>
      <c r="Z98" s="39"/>
      <c r="AA98" s="39"/>
      <c r="AB98" s="39"/>
      <c r="AC98" s="39"/>
      <c r="AD98" s="39"/>
      <c r="AE98" s="39"/>
      <c r="AR98" s="240" t="s">
        <v>389</v>
      </c>
      <c r="AT98" s="240" t="s">
        <v>238</v>
      </c>
      <c r="AU98" s="240" t="s">
        <v>87</v>
      </c>
      <c r="AY98" s="17" t="s">
        <v>235</v>
      </c>
      <c r="BE98" s="241">
        <f>IF(N98="základní",J98,0)</f>
        <v>0</v>
      </c>
      <c r="BF98" s="241">
        <f>IF(N98="snížená",J98,0)</f>
        <v>0</v>
      </c>
      <c r="BG98" s="241">
        <f>IF(N98="zákl. přenesená",J98,0)</f>
        <v>0</v>
      </c>
      <c r="BH98" s="241">
        <f>IF(N98="sníž. přenesená",J98,0)</f>
        <v>0</v>
      </c>
      <c r="BI98" s="241">
        <f>IF(N98="nulová",J98,0)</f>
        <v>0</v>
      </c>
      <c r="BJ98" s="17" t="s">
        <v>242</v>
      </c>
      <c r="BK98" s="241">
        <f>ROUND(I98*H98,2)</f>
        <v>0</v>
      </c>
      <c r="BL98" s="17" t="s">
        <v>389</v>
      </c>
      <c r="BM98" s="240" t="s">
        <v>1589</v>
      </c>
    </row>
    <row r="99" s="2" customFormat="1">
      <c r="A99" s="39"/>
      <c r="B99" s="40"/>
      <c r="C99" s="41"/>
      <c r="D99" s="242" t="s">
        <v>244</v>
      </c>
      <c r="E99" s="41"/>
      <c r="F99" s="243" t="s">
        <v>1578</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244</v>
      </c>
      <c r="AU99" s="17" t="s">
        <v>87</v>
      </c>
    </row>
    <row r="100" s="2" customFormat="1" ht="21.75" customHeight="1">
      <c r="A100" s="39"/>
      <c r="B100" s="40"/>
      <c r="C100" s="229" t="s">
        <v>282</v>
      </c>
      <c r="D100" s="229" t="s">
        <v>238</v>
      </c>
      <c r="E100" s="230" t="s">
        <v>1580</v>
      </c>
      <c r="F100" s="231" t="s">
        <v>1581</v>
      </c>
      <c r="G100" s="232" t="s">
        <v>191</v>
      </c>
      <c r="H100" s="233">
        <v>1</v>
      </c>
      <c r="I100" s="234"/>
      <c r="J100" s="235">
        <f>ROUND(I100*H100,2)</f>
        <v>0</v>
      </c>
      <c r="K100" s="231" t="s">
        <v>1559</v>
      </c>
      <c r="L100" s="45"/>
      <c r="M100" s="236" t="s">
        <v>39</v>
      </c>
      <c r="N100" s="237" t="s">
        <v>53</v>
      </c>
      <c r="O100" s="86"/>
      <c r="P100" s="238">
        <f>O100*H100</f>
        <v>0</v>
      </c>
      <c r="Q100" s="238">
        <v>0</v>
      </c>
      <c r="R100" s="238">
        <f>Q100*H100</f>
        <v>0</v>
      </c>
      <c r="S100" s="238">
        <v>0</v>
      </c>
      <c r="T100" s="239">
        <f>S100*H100</f>
        <v>0</v>
      </c>
      <c r="U100" s="39"/>
      <c r="V100" s="39"/>
      <c r="W100" s="39"/>
      <c r="X100" s="39"/>
      <c r="Y100" s="39"/>
      <c r="Z100" s="39"/>
      <c r="AA100" s="39"/>
      <c r="AB100" s="39"/>
      <c r="AC100" s="39"/>
      <c r="AD100" s="39"/>
      <c r="AE100" s="39"/>
      <c r="AR100" s="240" t="s">
        <v>389</v>
      </c>
      <c r="AT100" s="240" t="s">
        <v>238</v>
      </c>
      <c r="AU100" s="240" t="s">
        <v>87</v>
      </c>
      <c r="AY100" s="17" t="s">
        <v>235</v>
      </c>
      <c r="BE100" s="241">
        <f>IF(N100="základní",J100,0)</f>
        <v>0</v>
      </c>
      <c r="BF100" s="241">
        <f>IF(N100="snížená",J100,0)</f>
        <v>0</v>
      </c>
      <c r="BG100" s="241">
        <f>IF(N100="zákl. přenesená",J100,0)</f>
        <v>0</v>
      </c>
      <c r="BH100" s="241">
        <f>IF(N100="sníž. přenesená",J100,0)</f>
        <v>0</v>
      </c>
      <c r="BI100" s="241">
        <f>IF(N100="nulová",J100,0)</f>
        <v>0</v>
      </c>
      <c r="BJ100" s="17" t="s">
        <v>242</v>
      </c>
      <c r="BK100" s="241">
        <f>ROUND(I100*H100,2)</f>
        <v>0</v>
      </c>
      <c r="BL100" s="17" t="s">
        <v>389</v>
      </c>
      <c r="BM100" s="240" t="s">
        <v>1590</v>
      </c>
    </row>
    <row r="101" s="2" customFormat="1">
      <c r="A101" s="39"/>
      <c r="B101" s="40"/>
      <c r="C101" s="41"/>
      <c r="D101" s="242" t="s">
        <v>244</v>
      </c>
      <c r="E101" s="41"/>
      <c r="F101" s="243" t="s">
        <v>1581</v>
      </c>
      <c r="G101" s="41"/>
      <c r="H101" s="41"/>
      <c r="I101" s="149"/>
      <c r="J101" s="41"/>
      <c r="K101" s="41"/>
      <c r="L101" s="45"/>
      <c r="M101" s="293"/>
      <c r="N101" s="294"/>
      <c r="O101" s="295"/>
      <c r="P101" s="295"/>
      <c r="Q101" s="295"/>
      <c r="R101" s="295"/>
      <c r="S101" s="295"/>
      <c r="T101" s="296"/>
      <c r="U101" s="39"/>
      <c r="V101" s="39"/>
      <c r="W101" s="39"/>
      <c r="X101" s="39"/>
      <c r="Y101" s="39"/>
      <c r="Z101" s="39"/>
      <c r="AA101" s="39"/>
      <c r="AB101" s="39"/>
      <c r="AC101" s="39"/>
      <c r="AD101" s="39"/>
      <c r="AE101" s="39"/>
      <c r="AT101" s="17" t="s">
        <v>244</v>
      </c>
      <c r="AU101" s="17" t="s">
        <v>87</v>
      </c>
    </row>
    <row r="102" s="2" customFormat="1" ht="6.96" customHeight="1">
      <c r="A102" s="39"/>
      <c r="B102" s="61"/>
      <c r="C102" s="62"/>
      <c r="D102" s="62"/>
      <c r="E102" s="62"/>
      <c r="F102" s="62"/>
      <c r="G102" s="62"/>
      <c r="H102" s="62"/>
      <c r="I102" s="178"/>
      <c r="J102" s="62"/>
      <c r="K102" s="62"/>
      <c r="L102" s="45"/>
      <c r="M102" s="39"/>
      <c r="O102" s="39"/>
      <c r="P102" s="39"/>
      <c r="Q102" s="39"/>
      <c r="R102" s="39"/>
      <c r="S102" s="39"/>
      <c r="T102" s="39"/>
      <c r="U102" s="39"/>
      <c r="V102" s="39"/>
      <c r="W102" s="39"/>
      <c r="X102" s="39"/>
      <c r="Y102" s="39"/>
      <c r="Z102" s="39"/>
      <c r="AA102" s="39"/>
      <c r="AB102" s="39"/>
      <c r="AC102" s="39"/>
      <c r="AD102" s="39"/>
      <c r="AE102" s="39"/>
    </row>
  </sheetData>
  <sheetProtection sheet="1" autoFilter="0" formatColumns="0" formatRows="0" objects="1" scenarios="1" spinCount="100000" saltValue="8aYUPJi/3ofhf53iLUasbhFuSq0yoscgLxPQSYVaXygDtZ1/P5MaEcS/PYNxGDNr0WO3xPzbSbjry3/kFwq+NQ==" hashValue="Hynn/4e1gimanhzb3uDN5asUO8+9Yskp77mN7E58gzxCruSVHP/Vvrrkkofl6IrmfDrjOrNxzBlKxC9tbKH8+w==" algorithmName="SHA-512" password="CC35"/>
  <autoFilter ref="C85:K10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161</v>
      </c>
    </row>
    <row r="3" hidden="1" s="1" customFormat="1" ht="6.96" customHeight="1">
      <c r="B3" s="142"/>
      <c r="C3" s="143"/>
      <c r="D3" s="143"/>
      <c r="E3" s="143"/>
      <c r="F3" s="143"/>
      <c r="G3" s="143"/>
      <c r="H3" s="143"/>
      <c r="I3" s="144"/>
      <c r="J3" s="143"/>
      <c r="K3" s="143"/>
      <c r="L3" s="20"/>
      <c r="AT3" s="17" t="s">
        <v>89</v>
      </c>
    </row>
    <row r="4" hidden="1" s="1" customFormat="1" ht="24.96" customHeight="1">
      <c r="B4" s="20"/>
      <c r="D4" s="145" t="s">
        <v>188</v>
      </c>
      <c r="I4" s="140"/>
      <c r="L4" s="20"/>
      <c r="M4" s="146" t="s">
        <v>10</v>
      </c>
      <c r="AT4" s="17" t="s">
        <v>41</v>
      </c>
    </row>
    <row r="5" hidden="1" s="1" customFormat="1" ht="6.96" customHeight="1">
      <c r="B5" s="20"/>
      <c r="I5" s="140"/>
      <c r="L5" s="20"/>
    </row>
    <row r="6" hidden="1" s="1" customFormat="1" ht="12" customHeight="1">
      <c r="B6" s="20"/>
      <c r="D6" s="147" t="s">
        <v>16</v>
      </c>
      <c r="I6" s="140"/>
      <c r="L6" s="20"/>
    </row>
    <row r="7" hidden="1" s="1" customFormat="1" ht="23.25" customHeight="1">
      <c r="B7" s="20"/>
      <c r="E7" s="148" t="str">
        <f>'Rekapitulace stavby'!K6</f>
        <v>Výměna kolejnic v úseku Ústí n.L. západ - Kadaň Prunéřov, Ústí n.L. západ-Bílina atd. 2020</v>
      </c>
      <c r="F7" s="147"/>
      <c r="G7" s="147"/>
      <c r="H7" s="147"/>
      <c r="I7" s="140"/>
      <c r="L7" s="20"/>
    </row>
    <row r="8" hidden="1" s="1" customFormat="1" ht="12" customHeight="1">
      <c r="B8" s="20"/>
      <c r="D8" s="147" t="s">
        <v>202</v>
      </c>
      <c r="I8" s="140"/>
      <c r="L8" s="20"/>
    </row>
    <row r="9" hidden="1" s="2" customFormat="1" ht="16.5" customHeight="1">
      <c r="A9" s="39"/>
      <c r="B9" s="45"/>
      <c r="C9" s="39"/>
      <c r="D9" s="39"/>
      <c r="E9" s="148" t="s">
        <v>1555</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1591</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39</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ROUND(J86,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ROUND((SUM(BE86:BE91)),  2)</f>
        <v>0</v>
      </c>
      <c r="G35" s="39"/>
      <c r="H35" s="39"/>
      <c r="I35" s="167">
        <v>0.20999999999999999</v>
      </c>
      <c r="J35" s="166">
        <f>ROUND(((SUM(BE86:BE91))*I35),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ROUND((SUM(BF86:BF91)),  2)</f>
        <v>0</v>
      </c>
      <c r="G36" s="39"/>
      <c r="H36" s="39"/>
      <c r="I36" s="167">
        <v>0.14999999999999999</v>
      </c>
      <c r="J36" s="166">
        <f>ROUND(((SUM(BF86:BF91))*I36),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ROUND((SUM(BG86:BG91)),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ROUND((SUM(BH86:BH91)),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ROUND((SUM(BI86:BI91)),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1555</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Č63 - Oprava přejezdu Louky-Postoloprty km 8,953 (P1922)</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J86</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218</v>
      </c>
      <c r="E64" s="191"/>
      <c r="F64" s="191"/>
      <c r="G64" s="191"/>
      <c r="H64" s="191"/>
      <c r="I64" s="192"/>
      <c r="J64" s="193">
        <f>J87</f>
        <v>0</v>
      </c>
      <c r="K64" s="189"/>
      <c r="L64" s="194"/>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149"/>
      <c r="J65" s="41"/>
      <c r="K65" s="41"/>
      <c r="L65" s="150"/>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178"/>
      <c r="J66" s="62"/>
      <c r="K66" s="62"/>
      <c r="L66" s="150"/>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181"/>
      <c r="J70" s="64"/>
      <c r="K70" s="64"/>
      <c r="L70" s="150"/>
      <c r="S70" s="39"/>
      <c r="T70" s="39"/>
      <c r="U70" s="39"/>
      <c r="V70" s="39"/>
      <c r="W70" s="39"/>
      <c r="X70" s="39"/>
      <c r="Y70" s="39"/>
      <c r="Z70" s="39"/>
      <c r="AA70" s="39"/>
      <c r="AB70" s="39"/>
      <c r="AC70" s="39"/>
      <c r="AD70" s="39"/>
      <c r="AE70" s="39"/>
    </row>
    <row r="71" s="2" customFormat="1" ht="24.96" customHeight="1">
      <c r="A71" s="39"/>
      <c r="B71" s="40"/>
      <c r="C71" s="23" t="s">
        <v>220</v>
      </c>
      <c r="D71" s="41"/>
      <c r="E71" s="41"/>
      <c r="F71" s="41"/>
      <c r="G71" s="41"/>
      <c r="H71" s="41"/>
      <c r="I71" s="149"/>
      <c r="J71" s="41"/>
      <c r="K71" s="41"/>
      <c r="L71" s="150"/>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49"/>
      <c r="J72" s="41"/>
      <c r="K72" s="41"/>
      <c r="L72" s="150"/>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23.25" customHeight="1">
      <c r="A74" s="39"/>
      <c r="B74" s="40"/>
      <c r="C74" s="41"/>
      <c r="D74" s="41"/>
      <c r="E74" s="182" t="str">
        <f>E7</f>
        <v>Výměna kolejnic v úseku Ústí n.L. západ - Kadaň Prunéřov, Ústí n.L. západ-Bílina atd. 2020</v>
      </c>
      <c r="F74" s="32"/>
      <c r="G74" s="32"/>
      <c r="H74" s="32"/>
      <c r="I74" s="149"/>
      <c r="J74" s="41"/>
      <c r="K74" s="41"/>
      <c r="L74" s="150"/>
      <c r="S74" s="39"/>
      <c r="T74" s="39"/>
      <c r="U74" s="39"/>
      <c r="V74" s="39"/>
      <c r="W74" s="39"/>
      <c r="X74" s="39"/>
      <c r="Y74" s="39"/>
      <c r="Z74" s="39"/>
      <c r="AA74" s="39"/>
      <c r="AB74" s="39"/>
      <c r="AC74" s="39"/>
      <c r="AD74" s="39"/>
      <c r="AE74" s="39"/>
    </row>
    <row r="75" s="1" customFormat="1" ht="12" customHeight="1">
      <c r="B75" s="21"/>
      <c r="C75" s="32" t="s">
        <v>202</v>
      </c>
      <c r="D75" s="22"/>
      <c r="E75" s="22"/>
      <c r="F75" s="22"/>
      <c r="G75" s="22"/>
      <c r="H75" s="22"/>
      <c r="I75" s="140"/>
      <c r="J75" s="22"/>
      <c r="K75" s="22"/>
      <c r="L75" s="20"/>
    </row>
    <row r="76" s="2" customFormat="1" ht="16.5" customHeight="1">
      <c r="A76" s="39"/>
      <c r="B76" s="40"/>
      <c r="C76" s="41"/>
      <c r="D76" s="41"/>
      <c r="E76" s="182" t="s">
        <v>1555</v>
      </c>
      <c r="F76" s="41"/>
      <c r="G76" s="41"/>
      <c r="H76" s="41"/>
      <c r="I76" s="149"/>
      <c r="J76" s="41"/>
      <c r="K76" s="41"/>
      <c r="L76" s="150"/>
      <c r="S76" s="39"/>
      <c r="T76" s="39"/>
      <c r="U76" s="39"/>
      <c r="V76" s="39"/>
      <c r="W76" s="39"/>
      <c r="X76" s="39"/>
      <c r="Y76" s="39"/>
      <c r="Z76" s="39"/>
      <c r="AA76" s="39"/>
      <c r="AB76" s="39"/>
      <c r="AC76" s="39"/>
      <c r="AD76" s="39"/>
      <c r="AE76" s="39"/>
    </row>
    <row r="77" s="2" customFormat="1" ht="12" customHeight="1">
      <c r="A77" s="39"/>
      <c r="B77" s="40"/>
      <c r="C77" s="32" t="s">
        <v>210</v>
      </c>
      <c r="D77" s="41"/>
      <c r="E77" s="41"/>
      <c r="F77" s="41"/>
      <c r="G77" s="41"/>
      <c r="H77" s="41"/>
      <c r="I77" s="149"/>
      <c r="J77" s="41"/>
      <c r="K77" s="41"/>
      <c r="L77" s="150"/>
      <c r="S77" s="39"/>
      <c r="T77" s="39"/>
      <c r="U77" s="39"/>
      <c r="V77" s="39"/>
      <c r="W77" s="39"/>
      <c r="X77" s="39"/>
      <c r="Y77" s="39"/>
      <c r="Z77" s="39"/>
      <c r="AA77" s="39"/>
      <c r="AB77" s="39"/>
      <c r="AC77" s="39"/>
      <c r="AD77" s="39"/>
      <c r="AE77" s="39"/>
    </row>
    <row r="78" s="2" customFormat="1" ht="16.5" customHeight="1">
      <c r="A78" s="39"/>
      <c r="B78" s="40"/>
      <c r="C78" s="41"/>
      <c r="D78" s="41"/>
      <c r="E78" s="71" t="str">
        <f>E11</f>
        <v>Č63 - Oprava přejezdu Louky-Postoloprty km 8,953 (P1922)</v>
      </c>
      <c r="F78" s="41"/>
      <c r="G78" s="41"/>
      <c r="H78" s="41"/>
      <c r="I78" s="149"/>
      <c r="J78" s="41"/>
      <c r="K78" s="41"/>
      <c r="L78" s="150"/>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Obvod ST Most</v>
      </c>
      <c r="G80" s="41"/>
      <c r="H80" s="41"/>
      <c r="I80" s="152" t="s">
        <v>24</v>
      </c>
      <c r="J80" s="74" t="str">
        <f>IF(J14="","",J14)</f>
        <v>31. 1. 2019</v>
      </c>
      <c r="K80" s="41"/>
      <c r="L80" s="150"/>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9"/>
      <c r="J81" s="41"/>
      <c r="K81" s="41"/>
      <c r="L81" s="150"/>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OŘ UNL, ST Most</v>
      </c>
      <c r="G82" s="41"/>
      <c r="H82" s="41"/>
      <c r="I82" s="152" t="s">
        <v>38</v>
      </c>
      <c r="J82" s="37" t="str">
        <f>E23</f>
        <v xml:space="preserve"> </v>
      </c>
      <c r="K82" s="41"/>
      <c r="L82" s="150"/>
      <c r="S82" s="39"/>
      <c r="T82" s="39"/>
      <c r="U82" s="39"/>
      <c r="V82" s="39"/>
      <c r="W82" s="39"/>
      <c r="X82" s="39"/>
      <c r="Y82" s="39"/>
      <c r="Z82" s="39"/>
      <c r="AA82" s="39"/>
      <c r="AB82" s="39"/>
      <c r="AC82" s="39"/>
      <c r="AD82" s="39"/>
      <c r="AE82" s="39"/>
    </row>
    <row r="83" s="2" customFormat="1" ht="40.05" customHeight="1">
      <c r="A83" s="39"/>
      <c r="B83" s="40"/>
      <c r="C83" s="32" t="s">
        <v>36</v>
      </c>
      <c r="D83" s="41"/>
      <c r="E83" s="41"/>
      <c r="F83" s="27" t="str">
        <f>IF(E20="","",E20)</f>
        <v>Vyplň údaj</v>
      </c>
      <c r="G83" s="41"/>
      <c r="H83" s="41"/>
      <c r="I83" s="152" t="s">
        <v>42</v>
      </c>
      <c r="J83" s="37" t="str">
        <f>E26</f>
        <v>Ing. Horák Jiří, horak@szdc.cz, +420 602155923</v>
      </c>
      <c r="K83" s="41"/>
      <c r="L83" s="150"/>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11" customFormat="1" ht="29.28" customHeight="1">
      <c r="A85" s="201"/>
      <c r="B85" s="202"/>
      <c r="C85" s="203" t="s">
        <v>221</v>
      </c>
      <c r="D85" s="204" t="s">
        <v>65</v>
      </c>
      <c r="E85" s="204" t="s">
        <v>61</v>
      </c>
      <c r="F85" s="204" t="s">
        <v>62</v>
      </c>
      <c r="G85" s="204" t="s">
        <v>222</v>
      </c>
      <c r="H85" s="204" t="s">
        <v>223</v>
      </c>
      <c r="I85" s="205" t="s">
        <v>224</v>
      </c>
      <c r="J85" s="204" t="s">
        <v>214</v>
      </c>
      <c r="K85" s="206" t="s">
        <v>225</v>
      </c>
      <c r="L85" s="207"/>
      <c r="M85" s="94" t="s">
        <v>39</v>
      </c>
      <c r="N85" s="95" t="s">
        <v>50</v>
      </c>
      <c r="O85" s="95" t="s">
        <v>226</v>
      </c>
      <c r="P85" s="95" t="s">
        <v>227</v>
      </c>
      <c r="Q85" s="95" t="s">
        <v>228</v>
      </c>
      <c r="R85" s="95" t="s">
        <v>229</v>
      </c>
      <c r="S85" s="95" t="s">
        <v>230</v>
      </c>
      <c r="T85" s="96" t="s">
        <v>231</v>
      </c>
      <c r="U85" s="201"/>
      <c r="V85" s="201"/>
      <c r="W85" s="201"/>
      <c r="X85" s="201"/>
      <c r="Y85" s="201"/>
      <c r="Z85" s="201"/>
      <c r="AA85" s="201"/>
      <c r="AB85" s="201"/>
      <c r="AC85" s="201"/>
      <c r="AD85" s="201"/>
      <c r="AE85" s="201"/>
    </row>
    <row r="86" s="2" customFormat="1" ht="22.8" customHeight="1">
      <c r="A86" s="39"/>
      <c r="B86" s="40"/>
      <c r="C86" s="101" t="s">
        <v>232</v>
      </c>
      <c r="D86" s="41"/>
      <c r="E86" s="41"/>
      <c r="F86" s="41"/>
      <c r="G86" s="41"/>
      <c r="H86" s="41"/>
      <c r="I86" s="149"/>
      <c r="J86" s="208">
        <f>BK86</f>
        <v>0</v>
      </c>
      <c r="K86" s="41"/>
      <c r="L86" s="45"/>
      <c r="M86" s="97"/>
      <c r="N86" s="209"/>
      <c r="O86" s="98"/>
      <c r="P86" s="210">
        <f>P87</f>
        <v>0</v>
      </c>
      <c r="Q86" s="98"/>
      <c r="R86" s="210">
        <f>R87</f>
        <v>0</v>
      </c>
      <c r="S86" s="98"/>
      <c r="T86" s="211">
        <f>T87</f>
        <v>0</v>
      </c>
      <c r="U86" s="39"/>
      <c r="V86" s="39"/>
      <c r="W86" s="39"/>
      <c r="X86" s="39"/>
      <c r="Y86" s="39"/>
      <c r="Z86" s="39"/>
      <c r="AA86" s="39"/>
      <c r="AB86" s="39"/>
      <c r="AC86" s="39"/>
      <c r="AD86" s="39"/>
      <c r="AE86" s="39"/>
      <c r="AT86" s="17" t="s">
        <v>79</v>
      </c>
      <c r="AU86" s="17" t="s">
        <v>215</v>
      </c>
      <c r="BK86" s="212">
        <f>BK87</f>
        <v>0</v>
      </c>
    </row>
    <row r="87" s="12" customFormat="1" ht="25.92" customHeight="1">
      <c r="A87" s="12"/>
      <c r="B87" s="213"/>
      <c r="C87" s="214"/>
      <c r="D87" s="215" t="s">
        <v>79</v>
      </c>
      <c r="E87" s="216" t="s">
        <v>384</v>
      </c>
      <c r="F87" s="216" t="s">
        <v>385</v>
      </c>
      <c r="G87" s="214"/>
      <c r="H87" s="214"/>
      <c r="I87" s="217"/>
      <c r="J87" s="218">
        <f>BK87</f>
        <v>0</v>
      </c>
      <c r="K87" s="214"/>
      <c r="L87" s="219"/>
      <c r="M87" s="220"/>
      <c r="N87" s="221"/>
      <c r="O87" s="221"/>
      <c r="P87" s="222">
        <f>SUM(P88:P91)</f>
        <v>0</v>
      </c>
      <c r="Q87" s="221"/>
      <c r="R87" s="222">
        <f>SUM(R88:R91)</f>
        <v>0</v>
      </c>
      <c r="S87" s="221"/>
      <c r="T87" s="223">
        <f>SUM(T88:T91)</f>
        <v>0</v>
      </c>
      <c r="U87" s="12"/>
      <c r="V87" s="12"/>
      <c r="W87" s="12"/>
      <c r="X87" s="12"/>
      <c r="Y87" s="12"/>
      <c r="Z87" s="12"/>
      <c r="AA87" s="12"/>
      <c r="AB87" s="12"/>
      <c r="AC87" s="12"/>
      <c r="AD87" s="12"/>
      <c r="AE87" s="12"/>
      <c r="AR87" s="224" t="s">
        <v>242</v>
      </c>
      <c r="AT87" s="225" t="s">
        <v>79</v>
      </c>
      <c r="AU87" s="225" t="s">
        <v>80</v>
      </c>
      <c r="AY87" s="224" t="s">
        <v>235</v>
      </c>
      <c r="BK87" s="226">
        <f>SUM(BK88:BK91)</f>
        <v>0</v>
      </c>
    </row>
    <row r="88" s="2" customFormat="1" ht="21.75" customHeight="1">
      <c r="A88" s="39"/>
      <c r="B88" s="40"/>
      <c r="C88" s="229" t="s">
        <v>87</v>
      </c>
      <c r="D88" s="229" t="s">
        <v>238</v>
      </c>
      <c r="E88" s="230" t="s">
        <v>1557</v>
      </c>
      <c r="F88" s="231" t="s">
        <v>1558</v>
      </c>
      <c r="G88" s="232" t="s">
        <v>191</v>
      </c>
      <c r="H88" s="233">
        <v>2</v>
      </c>
      <c r="I88" s="234"/>
      <c r="J88" s="235">
        <f>ROUND(I88*H88,2)</f>
        <v>0</v>
      </c>
      <c r="K88" s="231" t="s">
        <v>1559</v>
      </c>
      <c r="L88" s="45"/>
      <c r="M88" s="236" t="s">
        <v>39</v>
      </c>
      <c r="N88" s="237" t="s">
        <v>53</v>
      </c>
      <c r="O88" s="86"/>
      <c r="P88" s="238">
        <f>O88*H88</f>
        <v>0</v>
      </c>
      <c r="Q88" s="238">
        <v>0</v>
      </c>
      <c r="R88" s="238">
        <f>Q88*H88</f>
        <v>0</v>
      </c>
      <c r="S88" s="238">
        <v>0</v>
      </c>
      <c r="T88" s="239">
        <f>S88*H88</f>
        <v>0</v>
      </c>
      <c r="U88" s="39"/>
      <c r="V88" s="39"/>
      <c r="W88" s="39"/>
      <c r="X88" s="39"/>
      <c r="Y88" s="39"/>
      <c r="Z88" s="39"/>
      <c r="AA88" s="39"/>
      <c r="AB88" s="39"/>
      <c r="AC88" s="39"/>
      <c r="AD88" s="39"/>
      <c r="AE88" s="39"/>
      <c r="AR88" s="240" t="s">
        <v>389</v>
      </c>
      <c r="AT88" s="240" t="s">
        <v>238</v>
      </c>
      <c r="AU88" s="240" t="s">
        <v>87</v>
      </c>
      <c r="AY88" s="17" t="s">
        <v>235</v>
      </c>
      <c r="BE88" s="241">
        <f>IF(N88="základní",J88,0)</f>
        <v>0</v>
      </c>
      <c r="BF88" s="241">
        <f>IF(N88="snížená",J88,0)</f>
        <v>0</v>
      </c>
      <c r="BG88" s="241">
        <f>IF(N88="zákl. přenesená",J88,0)</f>
        <v>0</v>
      </c>
      <c r="BH88" s="241">
        <f>IF(N88="sníž. přenesená",J88,0)</f>
        <v>0</v>
      </c>
      <c r="BI88" s="241">
        <f>IF(N88="nulová",J88,0)</f>
        <v>0</v>
      </c>
      <c r="BJ88" s="17" t="s">
        <v>242</v>
      </c>
      <c r="BK88" s="241">
        <f>ROUND(I88*H88,2)</f>
        <v>0</v>
      </c>
      <c r="BL88" s="17" t="s">
        <v>389</v>
      </c>
      <c r="BM88" s="240" t="s">
        <v>1592</v>
      </c>
    </row>
    <row r="89" s="2" customFormat="1">
      <c r="A89" s="39"/>
      <c r="B89" s="40"/>
      <c r="C89" s="41"/>
      <c r="D89" s="242" t="s">
        <v>244</v>
      </c>
      <c r="E89" s="41"/>
      <c r="F89" s="243" t="s">
        <v>1561</v>
      </c>
      <c r="G89" s="41"/>
      <c r="H89" s="41"/>
      <c r="I89" s="149"/>
      <c r="J89" s="41"/>
      <c r="K89" s="41"/>
      <c r="L89" s="45"/>
      <c r="M89" s="244"/>
      <c r="N89" s="245"/>
      <c r="O89" s="86"/>
      <c r="P89" s="86"/>
      <c r="Q89" s="86"/>
      <c r="R89" s="86"/>
      <c r="S89" s="86"/>
      <c r="T89" s="87"/>
      <c r="U89" s="39"/>
      <c r="V89" s="39"/>
      <c r="W89" s="39"/>
      <c r="X89" s="39"/>
      <c r="Y89" s="39"/>
      <c r="Z89" s="39"/>
      <c r="AA89" s="39"/>
      <c r="AB89" s="39"/>
      <c r="AC89" s="39"/>
      <c r="AD89" s="39"/>
      <c r="AE89" s="39"/>
      <c r="AT89" s="17" t="s">
        <v>244</v>
      </c>
      <c r="AU89" s="17" t="s">
        <v>87</v>
      </c>
    </row>
    <row r="90" s="2" customFormat="1" ht="21.75" customHeight="1">
      <c r="A90" s="39"/>
      <c r="B90" s="40"/>
      <c r="C90" s="229" t="s">
        <v>89</v>
      </c>
      <c r="D90" s="229" t="s">
        <v>238</v>
      </c>
      <c r="E90" s="230" t="s">
        <v>1562</v>
      </c>
      <c r="F90" s="231" t="s">
        <v>1563</v>
      </c>
      <c r="G90" s="232" t="s">
        <v>191</v>
      </c>
      <c r="H90" s="233">
        <v>2</v>
      </c>
      <c r="I90" s="234"/>
      <c r="J90" s="235">
        <f>ROUND(I90*H90,2)</f>
        <v>0</v>
      </c>
      <c r="K90" s="231" t="s">
        <v>1559</v>
      </c>
      <c r="L90" s="45"/>
      <c r="M90" s="236" t="s">
        <v>39</v>
      </c>
      <c r="N90" s="237" t="s">
        <v>53</v>
      </c>
      <c r="O90" s="86"/>
      <c r="P90" s="238">
        <f>O90*H90</f>
        <v>0</v>
      </c>
      <c r="Q90" s="238">
        <v>0</v>
      </c>
      <c r="R90" s="238">
        <f>Q90*H90</f>
        <v>0</v>
      </c>
      <c r="S90" s="238">
        <v>0</v>
      </c>
      <c r="T90" s="239">
        <f>S90*H90</f>
        <v>0</v>
      </c>
      <c r="U90" s="39"/>
      <c r="V90" s="39"/>
      <c r="W90" s="39"/>
      <c r="X90" s="39"/>
      <c r="Y90" s="39"/>
      <c r="Z90" s="39"/>
      <c r="AA90" s="39"/>
      <c r="AB90" s="39"/>
      <c r="AC90" s="39"/>
      <c r="AD90" s="39"/>
      <c r="AE90" s="39"/>
      <c r="AR90" s="240" t="s">
        <v>389</v>
      </c>
      <c r="AT90" s="240" t="s">
        <v>238</v>
      </c>
      <c r="AU90" s="240" t="s">
        <v>87</v>
      </c>
      <c r="AY90" s="17" t="s">
        <v>235</v>
      </c>
      <c r="BE90" s="241">
        <f>IF(N90="základní",J90,0)</f>
        <v>0</v>
      </c>
      <c r="BF90" s="241">
        <f>IF(N90="snížená",J90,0)</f>
        <v>0</v>
      </c>
      <c r="BG90" s="241">
        <f>IF(N90="zákl. přenesená",J90,0)</f>
        <v>0</v>
      </c>
      <c r="BH90" s="241">
        <f>IF(N90="sníž. přenesená",J90,0)</f>
        <v>0</v>
      </c>
      <c r="BI90" s="241">
        <f>IF(N90="nulová",J90,0)</f>
        <v>0</v>
      </c>
      <c r="BJ90" s="17" t="s">
        <v>242</v>
      </c>
      <c r="BK90" s="241">
        <f>ROUND(I90*H90,2)</f>
        <v>0</v>
      </c>
      <c r="BL90" s="17" t="s">
        <v>389</v>
      </c>
      <c r="BM90" s="240" t="s">
        <v>1593</v>
      </c>
    </row>
    <row r="91" s="2" customFormat="1">
      <c r="A91" s="39"/>
      <c r="B91" s="40"/>
      <c r="C91" s="41"/>
      <c r="D91" s="242" t="s">
        <v>244</v>
      </c>
      <c r="E91" s="41"/>
      <c r="F91" s="243" t="s">
        <v>1563</v>
      </c>
      <c r="G91" s="41"/>
      <c r="H91" s="41"/>
      <c r="I91" s="149"/>
      <c r="J91" s="41"/>
      <c r="K91" s="41"/>
      <c r="L91" s="45"/>
      <c r="M91" s="293"/>
      <c r="N91" s="294"/>
      <c r="O91" s="295"/>
      <c r="P91" s="295"/>
      <c r="Q91" s="295"/>
      <c r="R91" s="295"/>
      <c r="S91" s="295"/>
      <c r="T91" s="296"/>
      <c r="U91" s="39"/>
      <c r="V91" s="39"/>
      <c r="W91" s="39"/>
      <c r="X91" s="39"/>
      <c r="Y91" s="39"/>
      <c r="Z91" s="39"/>
      <c r="AA91" s="39"/>
      <c r="AB91" s="39"/>
      <c r="AC91" s="39"/>
      <c r="AD91" s="39"/>
      <c r="AE91" s="39"/>
      <c r="AT91" s="17" t="s">
        <v>244</v>
      </c>
      <c r="AU91" s="17" t="s">
        <v>87</v>
      </c>
    </row>
    <row r="92" s="2" customFormat="1" ht="6.96" customHeight="1">
      <c r="A92" s="39"/>
      <c r="B92" s="61"/>
      <c r="C92" s="62"/>
      <c r="D92" s="62"/>
      <c r="E92" s="62"/>
      <c r="F92" s="62"/>
      <c r="G92" s="62"/>
      <c r="H92" s="62"/>
      <c r="I92" s="178"/>
      <c r="J92" s="62"/>
      <c r="K92" s="62"/>
      <c r="L92" s="45"/>
      <c r="M92" s="39"/>
      <c r="O92" s="39"/>
      <c r="P92" s="39"/>
      <c r="Q92" s="39"/>
      <c r="R92" s="39"/>
      <c r="S92" s="39"/>
      <c r="T92" s="39"/>
      <c r="U92" s="39"/>
      <c r="V92" s="39"/>
      <c r="W92" s="39"/>
      <c r="X92" s="39"/>
      <c r="Y92" s="39"/>
      <c r="Z92" s="39"/>
      <c r="AA92" s="39"/>
      <c r="AB92" s="39"/>
      <c r="AC92" s="39"/>
      <c r="AD92" s="39"/>
      <c r="AE92" s="39"/>
    </row>
  </sheetData>
  <sheetProtection sheet="1" autoFilter="0" formatColumns="0" formatRows="0" objects="1" scenarios="1" spinCount="100000" saltValue="xY/24RivkENq8J0kL0UvTPuc8ToPv5wROCHOoj1eP9+2nLFZTOX3vn7o/8CL0dz/4YWD20bctFSB8kbuzDDn/Q==" hashValue="A6Buc1RuRgA8c8OWqnClfS6v/xo4rz84VhClCvxxpNci0ZgRx0rM3Z4p7KZVpvR65ZmVlTW9q5UCZzARNJ3fGg==" algorithmName="SHA-512" password="CC35"/>
  <autoFilter ref="C85:K9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94</v>
      </c>
      <c r="AZ2" s="141" t="s">
        <v>180</v>
      </c>
      <c r="BA2" s="141" t="s">
        <v>181</v>
      </c>
      <c r="BB2" s="141" t="s">
        <v>182</v>
      </c>
      <c r="BC2" s="141" t="s">
        <v>183</v>
      </c>
      <c r="BD2" s="141" t="s">
        <v>89</v>
      </c>
    </row>
    <row r="3" hidden="1" s="1" customFormat="1" ht="6.96" customHeight="1">
      <c r="B3" s="142"/>
      <c r="C3" s="143"/>
      <c r="D3" s="143"/>
      <c r="E3" s="143"/>
      <c r="F3" s="143"/>
      <c r="G3" s="143"/>
      <c r="H3" s="143"/>
      <c r="I3" s="144"/>
      <c r="J3" s="143"/>
      <c r="K3" s="143"/>
      <c r="L3" s="20"/>
      <c r="AT3" s="17" t="s">
        <v>89</v>
      </c>
      <c r="AZ3" s="141" t="s">
        <v>184</v>
      </c>
      <c r="BA3" s="141" t="s">
        <v>185</v>
      </c>
      <c r="BB3" s="141" t="s">
        <v>186</v>
      </c>
      <c r="BC3" s="141" t="s">
        <v>187</v>
      </c>
      <c r="BD3" s="141" t="s">
        <v>89</v>
      </c>
    </row>
    <row r="4" hidden="1" s="1" customFormat="1" ht="24.96" customHeight="1">
      <c r="B4" s="20"/>
      <c r="D4" s="145" t="s">
        <v>188</v>
      </c>
      <c r="I4" s="140"/>
      <c r="L4" s="20"/>
      <c r="M4" s="146" t="s">
        <v>10</v>
      </c>
      <c r="AT4" s="17" t="s">
        <v>41</v>
      </c>
      <c r="AZ4" s="141" t="s">
        <v>189</v>
      </c>
      <c r="BA4" s="141" t="s">
        <v>190</v>
      </c>
      <c r="BB4" s="141" t="s">
        <v>191</v>
      </c>
      <c r="BC4" s="141" t="s">
        <v>89</v>
      </c>
      <c r="BD4" s="141" t="s">
        <v>89</v>
      </c>
    </row>
    <row r="5" hidden="1" s="1" customFormat="1" ht="6.96" customHeight="1">
      <c r="B5" s="20"/>
      <c r="I5" s="140"/>
      <c r="L5" s="20"/>
      <c r="AZ5" s="141" t="s">
        <v>192</v>
      </c>
      <c r="BA5" s="141" t="s">
        <v>193</v>
      </c>
      <c r="BB5" s="141" t="s">
        <v>191</v>
      </c>
      <c r="BC5" s="141" t="s">
        <v>194</v>
      </c>
      <c r="BD5" s="141" t="s">
        <v>89</v>
      </c>
    </row>
    <row r="6" hidden="1" s="1" customFormat="1" ht="12" customHeight="1">
      <c r="B6" s="20"/>
      <c r="D6" s="147" t="s">
        <v>16</v>
      </c>
      <c r="I6" s="140"/>
      <c r="L6" s="20"/>
      <c r="AZ6" s="141" t="s">
        <v>195</v>
      </c>
      <c r="BA6" s="141" t="s">
        <v>196</v>
      </c>
      <c r="BB6" s="141" t="s">
        <v>197</v>
      </c>
      <c r="BC6" s="141" t="s">
        <v>198</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199</v>
      </c>
      <c r="BA7" s="141" t="s">
        <v>200</v>
      </c>
      <c r="BB7" s="141" t="s">
        <v>191</v>
      </c>
      <c r="BC7" s="141" t="s">
        <v>201</v>
      </c>
      <c r="BD7" s="141" t="s">
        <v>89</v>
      </c>
    </row>
    <row r="8" hidden="1" s="1" customFormat="1" ht="12" customHeight="1">
      <c r="B8" s="20"/>
      <c r="D8" s="147" t="s">
        <v>202</v>
      </c>
      <c r="I8" s="140"/>
      <c r="L8" s="20"/>
      <c r="AZ8" s="141" t="s">
        <v>203</v>
      </c>
      <c r="BA8" s="141" t="s">
        <v>204</v>
      </c>
      <c r="BB8" s="141" t="s">
        <v>197</v>
      </c>
      <c r="BC8" s="141" t="s">
        <v>205</v>
      </c>
      <c r="BD8" s="141" t="s">
        <v>89</v>
      </c>
    </row>
    <row r="9" hidden="1" s="2" customFormat="1" ht="16.5" customHeight="1">
      <c r="A9" s="39"/>
      <c r="B9" s="45"/>
      <c r="C9" s="39"/>
      <c r="D9" s="39"/>
      <c r="E9" s="148" t="s">
        <v>206</v>
      </c>
      <c r="F9" s="39"/>
      <c r="G9" s="39"/>
      <c r="H9" s="39"/>
      <c r="I9" s="149"/>
      <c r="J9" s="39"/>
      <c r="K9" s="39"/>
      <c r="L9" s="150"/>
      <c r="S9" s="39"/>
      <c r="T9" s="39"/>
      <c r="U9" s="39"/>
      <c r="V9" s="39"/>
      <c r="W9" s="39"/>
      <c r="X9" s="39"/>
      <c r="Y9" s="39"/>
      <c r="Z9" s="39"/>
      <c r="AA9" s="39"/>
      <c r="AB9" s="39"/>
      <c r="AC9" s="39"/>
      <c r="AD9" s="39"/>
      <c r="AE9" s="39"/>
      <c r="AZ9" s="141" t="s">
        <v>207</v>
      </c>
      <c r="BA9" s="141" t="s">
        <v>208</v>
      </c>
      <c r="BB9" s="141" t="s">
        <v>182</v>
      </c>
      <c r="BC9" s="141" t="s">
        <v>209</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211</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39</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ROUND((SUM(BE89:BE233)),  2)</f>
        <v>0</v>
      </c>
      <c r="G35" s="39"/>
      <c r="H35" s="39"/>
      <c r="I35" s="167">
        <v>0.20999999999999999</v>
      </c>
      <c r="J35" s="166">
        <f>ROUND(((SUM(BE89:BE233))*I35),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ROUND((SUM(BF89:BF233)),  2)</f>
        <v>0</v>
      </c>
      <c r="G36" s="39"/>
      <c r="H36" s="39"/>
      <c r="I36" s="167">
        <v>0.14999999999999999</v>
      </c>
      <c r="J36" s="166">
        <f>ROUND(((SUM(BF89:BF233))*I36),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ROUND((SUM(BG89:BG233)),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ROUND((SUM(BH89:BH233)),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ROUND((SUM(BI89:BI233)),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206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Č11 - Č.Zlatníky-Most, 2.TK</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J201</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J212</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206</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Č11 - Č.Zlatníky-Most, 2.TK</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P90+P201+P212</f>
        <v>0</v>
      </c>
      <c r="Q89" s="98"/>
      <c r="R89" s="210">
        <f>R90+R201+R212</f>
        <v>295.62259999999998</v>
      </c>
      <c r="S89" s="98"/>
      <c r="T89" s="211">
        <f>T90+T201+T212</f>
        <v>0</v>
      </c>
      <c r="U89" s="39"/>
      <c r="V89" s="39"/>
      <c r="W89" s="39"/>
      <c r="X89" s="39"/>
      <c r="Y89" s="39"/>
      <c r="Z89" s="39"/>
      <c r="AA89" s="39"/>
      <c r="AB89" s="39"/>
      <c r="AC89" s="39"/>
      <c r="AD89" s="39"/>
      <c r="AE89" s="39"/>
      <c r="AT89" s="17" t="s">
        <v>79</v>
      </c>
      <c r="AU89" s="17" t="s">
        <v>215</v>
      </c>
      <c r="BK89" s="212">
        <f>BK90+BK201+BK212</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295.62259999999998</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SUM(P92:P200)</f>
        <v>0</v>
      </c>
      <c r="Q91" s="221"/>
      <c r="R91" s="222">
        <f>SUM(R92:R200)</f>
        <v>295.62259999999998</v>
      </c>
      <c r="S91" s="221"/>
      <c r="T91" s="223">
        <f>SUM(T92:T200)</f>
        <v>0</v>
      </c>
      <c r="U91" s="12"/>
      <c r="V91" s="12"/>
      <c r="W91" s="12"/>
      <c r="X91" s="12"/>
      <c r="Y91" s="12"/>
      <c r="Z91" s="12"/>
      <c r="AA91" s="12"/>
      <c r="AB91" s="12"/>
      <c r="AC91" s="12"/>
      <c r="AD91" s="12"/>
      <c r="AE91" s="12"/>
      <c r="AR91" s="224" t="s">
        <v>87</v>
      </c>
      <c r="AT91" s="225" t="s">
        <v>79</v>
      </c>
      <c r="AU91" s="225" t="s">
        <v>87</v>
      </c>
      <c r="AY91" s="224" t="s">
        <v>235</v>
      </c>
      <c r="BK91" s="226">
        <f>SUM(BK92:BK200)</f>
        <v>0</v>
      </c>
    </row>
    <row r="92" s="2" customFormat="1" ht="21.75" customHeight="1">
      <c r="A92" s="39"/>
      <c r="B92" s="40"/>
      <c r="C92" s="229" t="s">
        <v>87</v>
      </c>
      <c r="D92" s="229" t="s">
        <v>238</v>
      </c>
      <c r="E92" s="230" t="s">
        <v>239</v>
      </c>
      <c r="F92" s="231" t="s">
        <v>240</v>
      </c>
      <c r="G92" s="232" t="s">
        <v>186</v>
      </c>
      <c r="H92" s="233">
        <v>0.83999999999999997</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243</v>
      </c>
    </row>
    <row r="93" s="2" customFormat="1">
      <c r="A93" s="39"/>
      <c r="B93" s="40"/>
      <c r="C93" s="41"/>
      <c r="D93" s="242" t="s">
        <v>244</v>
      </c>
      <c r="E93" s="41"/>
      <c r="F93" s="243" t="s">
        <v>245</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247</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39</v>
      </c>
      <c r="F95" s="250" t="s">
        <v>249</v>
      </c>
      <c r="G95" s="248"/>
      <c r="H95" s="251">
        <v>0.83999999999999997</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41</v>
      </c>
      <c r="AX95" s="13" t="s">
        <v>80</v>
      </c>
      <c r="AY95" s="257" t="s">
        <v>235</v>
      </c>
    </row>
    <row r="96" s="14" customFormat="1">
      <c r="A96" s="14"/>
      <c r="B96" s="258"/>
      <c r="C96" s="259"/>
      <c r="D96" s="242" t="s">
        <v>248</v>
      </c>
      <c r="E96" s="260" t="s">
        <v>39</v>
      </c>
      <c r="F96" s="261" t="s">
        <v>250</v>
      </c>
      <c r="G96" s="259"/>
      <c r="H96" s="262">
        <v>0.83999999999999997</v>
      </c>
      <c r="I96" s="263"/>
      <c r="J96" s="259"/>
      <c r="K96" s="259"/>
      <c r="L96" s="264"/>
      <c r="M96" s="265"/>
      <c r="N96" s="266"/>
      <c r="O96" s="266"/>
      <c r="P96" s="266"/>
      <c r="Q96" s="266"/>
      <c r="R96" s="266"/>
      <c r="S96" s="266"/>
      <c r="T96" s="267"/>
      <c r="U96" s="14"/>
      <c r="V96" s="14"/>
      <c r="W96" s="14"/>
      <c r="X96" s="14"/>
      <c r="Y96" s="14"/>
      <c r="Z96" s="14"/>
      <c r="AA96" s="14"/>
      <c r="AB96" s="14"/>
      <c r="AC96" s="14"/>
      <c r="AD96" s="14"/>
      <c r="AE96" s="14"/>
      <c r="AT96" s="268" t="s">
        <v>248</v>
      </c>
      <c r="AU96" s="268" t="s">
        <v>89</v>
      </c>
      <c r="AV96" s="14" t="s">
        <v>242</v>
      </c>
      <c r="AW96" s="14" t="s">
        <v>41</v>
      </c>
      <c r="AX96" s="14" t="s">
        <v>87</v>
      </c>
      <c r="AY96" s="268" t="s">
        <v>235</v>
      </c>
    </row>
    <row r="97" s="2" customFormat="1" ht="21.75" customHeight="1">
      <c r="A97" s="39"/>
      <c r="B97" s="40"/>
      <c r="C97" s="229" t="s">
        <v>89</v>
      </c>
      <c r="D97" s="229" t="s">
        <v>238</v>
      </c>
      <c r="E97" s="230" t="s">
        <v>251</v>
      </c>
      <c r="F97" s="231" t="s">
        <v>252</v>
      </c>
      <c r="G97" s="232" t="s">
        <v>253</v>
      </c>
      <c r="H97" s="233">
        <v>156.25</v>
      </c>
      <c r="I97" s="234"/>
      <c r="J97" s="235">
        <f>ROUND(I97*H97,2)</f>
        <v>0</v>
      </c>
      <c r="K97" s="231" t="s">
        <v>241</v>
      </c>
      <c r="L97" s="45"/>
      <c r="M97" s="236" t="s">
        <v>39</v>
      </c>
      <c r="N97" s="237" t="s">
        <v>53</v>
      </c>
      <c r="O97" s="86"/>
      <c r="P97" s="238">
        <f>O97*H97</f>
        <v>0</v>
      </c>
      <c r="Q97" s="238">
        <v>0</v>
      </c>
      <c r="R97" s="238">
        <f>Q97*H97</f>
        <v>0</v>
      </c>
      <c r="S97" s="238">
        <v>0</v>
      </c>
      <c r="T97" s="239">
        <f>S97*H97</f>
        <v>0</v>
      </c>
      <c r="U97" s="39"/>
      <c r="V97" s="39"/>
      <c r="W97" s="39"/>
      <c r="X97" s="39"/>
      <c r="Y97" s="39"/>
      <c r="Z97" s="39"/>
      <c r="AA97" s="39"/>
      <c r="AB97" s="39"/>
      <c r="AC97" s="39"/>
      <c r="AD97" s="39"/>
      <c r="AE97" s="39"/>
      <c r="AR97" s="240" t="s">
        <v>242</v>
      </c>
      <c r="AT97" s="240" t="s">
        <v>238</v>
      </c>
      <c r="AU97" s="240" t="s">
        <v>89</v>
      </c>
      <c r="AY97" s="17" t="s">
        <v>235</v>
      </c>
      <c r="BE97" s="241">
        <f>IF(N97="základní",J97,0)</f>
        <v>0</v>
      </c>
      <c r="BF97" s="241">
        <f>IF(N97="snížená",J97,0)</f>
        <v>0</v>
      </c>
      <c r="BG97" s="241">
        <f>IF(N97="zákl. přenesená",J97,0)</f>
        <v>0</v>
      </c>
      <c r="BH97" s="241">
        <f>IF(N97="sníž. přenesená",J97,0)</f>
        <v>0</v>
      </c>
      <c r="BI97" s="241">
        <f>IF(N97="nulová",J97,0)</f>
        <v>0</v>
      </c>
      <c r="BJ97" s="17" t="s">
        <v>242</v>
      </c>
      <c r="BK97" s="241">
        <f>ROUND(I97*H97,2)</f>
        <v>0</v>
      </c>
      <c r="BL97" s="17" t="s">
        <v>242</v>
      </c>
      <c r="BM97" s="240" t="s">
        <v>254</v>
      </c>
    </row>
    <row r="98" s="2" customFormat="1">
      <c r="A98" s="39"/>
      <c r="B98" s="40"/>
      <c r="C98" s="41"/>
      <c r="D98" s="242" t="s">
        <v>244</v>
      </c>
      <c r="E98" s="41"/>
      <c r="F98" s="243" t="s">
        <v>255</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244</v>
      </c>
      <c r="AU98" s="17" t="s">
        <v>89</v>
      </c>
    </row>
    <row r="99" s="2" customFormat="1">
      <c r="A99" s="39"/>
      <c r="B99" s="40"/>
      <c r="C99" s="41"/>
      <c r="D99" s="242" t="s">
        <v>246</v>
      </c>
      <c r="E99" s="41"/>
      <c r="F99" s="246" t="s">
        <v>256</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246</v>
      </c>
      <c r="AU99" s="17" t="s">
        <v>89</v>
      </c>
    </row>
    <row r="100" s="13" customFormat="1">
      <c r="A100" s="13"/>
      <c r="B100" s="247"/>
      <c r="C100" s="248"/>
      <c r="D100" s="242" t="s">
        <v>248</v>
      </c>
      <c r="E100" s="249" t="s">
        <v>39</v>
      </c>
      <c r="F100" s="250" t="s">
        <v>257</v>
      </c>
      <c r="G100" s="248"/>
      <c r="H100" s="251">
        <v>156.25</v>
      </c>
      <c r="I100" s="252"/>
      <c r="J100" s="248"/>
      <c r="K100" s="248"/>
      <c r="L100" s="253"/>
      <c r="M100" s="254"/>
      <c r="N100" s="255"/>
      <c r="O100" s="255"/>
      <c r="P100" s="255"/>
      <c r="Q100" s="255"/>
      <c r="R100" s="255"/>
      <c r="S100" s="255"/>
      <c r="T100" s="256"/>
      <c r="U100" s="13"/>
      <c r="V100" s="13"/>
      <c r="W100" s="13"/>
      <c r="X100" s="13"/>
      <c r="Y100" s="13"/>
      <c r="Z100" s="13"/>
      <c r="AA100" s="13"/>
      <c r="AB100" s="13"/>
      <c r="AC100" s="13"/>
      <c r="AD100" s="13"/>
      <c r="AE100" s="13"/>
      <c r="AT100" s="257" t="s">
        <v>248</v>
      </c>
      <c r="AU100" s="257" t="s">
        <v>89</v>
      </c>
      <c r="AV100" s="13" t="s">
        <v>89</v>
      </c>
      <c r="AW100" s="13" t="s">
        <v>41</v>
      </c>
      <c r="AX100" s="13" t="s">
        <v>80</v>
      </c>
      <c r="AY100" s="257" t="s">
        <v>235</v>
      </c>
    </row>
    <row r="101" s="14" customFormat="1">
      <c r="A101" s="14"/>
      <c r="B101" s="258"/>
      <c r="C101" s="259"/>
      <c r="D101" s="242" t="s">
        <v>248</v>
      </c>
      <c r="E101" s="260" t="s">
        <v>39</v>
      </c>
      <c r="F101" s="261" t="s">
        <v>250</v>
      </c>
      <c r="G101" s="259"/>
      <c r="H101" s="262">
        <v>156.25</v>
      </c>
      <c r="I101" s="263"/>
      <c r="J101" s="259"/>
      <c r="K101" s="259"/>
      <c r="L101" s="264"/>
      <c r="M101" s="265"/>
      <c r="N101" s="266"/>
      <c r="O101" s="266"/>
      <c r="P101" s="266"/>
      <c r="Q101" s="266"/>
      <c r="R101" s="266"/>
      <c r="S101" s="266"/>
      <c r="T101" s="267"/>
      <c r="U101" s="14"/>
      <c r="V101" s="14"/>
      <c r="W101" s="14"/>
      <c r="X101" s="14"/>
      <c r="Y101" s="14"/>
      <c r="Z101" s="14"/>
      <c r="AA101" s="14"/>
      <c r="AB101" s="14"/>
      <c r="AC101" s="14"/>
      <c r="AD101" s="14"/>
      <c r="AE101" s="14"/>
      <c r="AT101" s="268" t="s">
        <v>248</v>
      </c>
      <c r="AU101" s="268" t="s">
        <v>89</v>
      </c>
      <c r="AV101" s="14" t="s">
        <v>242</v>
      </c>
      <c r="AW101" s="14" t="s">
        <v>41</v>
      </c>
      <c r="AX101" s="14" t="s">
        <v>87</v>
      </c>
      <c r="AY101" s="268" t="s">
        <v>235</v>
      </c>
    </row>
    <row r="102" s="2" customFormat="1" ht="21.75" customHeight="1">
      <c r="A102" s="39"/>
      <c r="B102" s="40"/>
      <c r="C102" s="229" t="s">
        <v>258</v>
      </c>
      <c r="D102" s="229" t="s">
        <v>238</v>
      </c>
      <c r="E102" s="230" t="s">
        <v>259</v>
      </c>
      <c r="F102" s="231" t="s">
        <v>260</v>
      </c>
      <c r="G102" s="232" t="s">
        <v>186</v>
      </c>
      <c r="H102" s="233">
        <v>0.83999999999999997</v>
      </c>
      <c r="I102" s="234"/>
      <c r="J102" s="235">
        <f>ROUND(I102*H102,2)</f>
        <v>0</v>
      </c>
      <c r="K102" s="231" t="s">
        <v>241</v>
      </c>
      <c r="L102" s="45"/>
      <c r="M102" s="236" t="s">
        <v>39</v>
      </c>
      <c r="N102" s="237" t="s">
        <v>53</v>
      </c>
      <c r="O102" s="86"/>
      <c r="P102" s="238">
        <f>O102*H102</f>
        <v>0</v>
      </c>
      <c r="Q102" s="238">
        <v>0</v>
      </c>
      <c r="R102" s="238">
        <f>Q102*H102</f>
        <v>0</v>
      </c>
      <c r="S102" s="238">
        <v>0</v>
      </c>
      <c r="T102" s="239">
        <f>S102*H102</f>
        <v>0</v>
      </c>
      <c r="U102" s="39"/>
      <c r="V102" s="39"/>
      <c r="W102" s="39"/>
      <c r="X102" s="39"/>
      <c r="Y102" s="39"/>
      <c r="Z102" s="39"/>
      <c r="AA102" s="39"/>
      <c r="AB102" s="39"/>
      <c r="AC102" s="39"/>
      <c r="AD102" s="39"/>
      <c r="AE102" s="39"/>
      <c r="AR102" s="240" t="s">
        <v>242</v>
      </c>
      <c r="AT102" s="240" t="s">
        <v>238</v>
      </c>
      <c r="AU102" s="240" t="s">
        <v>89</v>
      </c>
      <c r="AY102" s="17" t="s">
        <v>235</v>
      </c>
      <c r="BE102" s="241">
        <f>IF(N102="základní",J102,0)</f>
        <v>0</v>
      </c>
      <c r="BF102" s="241">
        <f>IF(N102="snížená",J102,0)</f>
        <v>0</v>
      </c>
      <c r="BG102" s="241">
        <f>IF(N102="zákl. přenesená",J102,0)</f>
        <v>0</v>
      </c>
      <c r="BH102" s="241">
        <f>IF(N102="sníž. přenesená",J102,0)</f>
        <v>0</v>
      </c>
      <c r="BI102" s="241">
        <f>IF(N102="nulová",J102,0)</f>
        <v>0</v>
      </c>
      <c r="BJ102" s="17" t="s">
        <v>242</v>
      </c>
      <c r="BK102" s="241">
        <f>ROUND(I102*H102,2)</f>
        <v>0</v>
      </c>
      <c r="BL102" s="17" t="s">
        <v>242</v>
      </c>
      <c r="BM102" s="240" t="s">
        <v>261</v>
      </c>
    </row>
    <row r="103" s="2" customFormat="1">
      <c r="A103" s="39"/>
      <c r="B103" s="40"/>
      <c r="C103" s="41"/>
      <c r="D103" s="242" t="s">
        <v>244</v>
      </c>
      <c r="E103" s="41"/>
      <c r="F103" s="243" t="s">
        <v>262</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244</v>
      </c>
      <c r="AU103" s="17" t="s">
        <v>89</v>
      </c>
    </row>
    <row r="104" s="2" customFormat="1">
      <c r="A104" s="39"/>
      <c r="B104" s="40"/>
      <c r="C104" s="41"/>
      <c r="D104" s="242" t="s">
        <v>246</v>
      </c>
      <c r="E104" s="41"/>
      <c r="F104" s="246" t="s">
        <v>263</v>
      </c>
      <c r="G104" s="41"/>
      <c r="H104" s="41"/>
      <c r="I104" s="149"/>
      <c r="J104" s="41"/>
      <c r="K104" s="41"/>
      <c r="L104" s="45"/>
      <c r="M104" s="244"/>
      <c r="N104" s="245"/>
      <c r="O104" s="86"/>
      <c r="P104" s="86"/>
      <c r="Q104" s="86"/>
      <c r="R104" s="86"/>
      <c r="S104" s="86"/>
      <c r="T104" s="87"/>
      <c r="U104" s="39"/>
      <c r="V104" s="39"/>
      <c r="W104" s="39"/>
      <c r="X104" s="39"/>
      <c r="Y104" s="39"/>
      <c r="Z104" s="39"/>
      <c r="AA104" s="39"/>
      <c r="AB104" s="39"/>
      <c r="AC104" s="39"/>
      <c r="AD104" s="39"/>
      <c r="AE104" s="39"/>
      <c r="AT104" s="17" t="s">
        <v>246</v>
      </c>
      <c r="AU104" s="17" t="s">
        <v>89</v>
      </c>
    </row>
    <row r="105" s="13" customFormat="1">
      <c r="A105" s="13"/>
      <c r="B105" s="247"/>
      <c r="C105" s="248"/>
      <c r="D105" s="242" t="s">
        <v>248</v>
      </c>
      <c r="E105" s="249" t="s">
        <v>39</v>
      </c>
      <c r="F105" s="250" t="s">
        <v>249</v>
      </c>
      <c r="G105" s="248"/>
      <c r="H105" s="251">
        <v>0.83999999999999997</v>
      </c>
      <c r="I105" s="252"/>
      <c r="J105" s="248"/>
      <c r="K105" s="248"/>
      <c r="L105" s="253"/>
      <c r="M105" s="254"/>
      <c r="N105" s="255"/>
      <c r="O105" s="255"/>
      <c r="P105" s="255"/>
      <c r="Q105" s="255"/>
      <c r="R105" s="255"/>
      <c r="S105" s="255"/>
      <c r="T105" s="256"/>
      <c r="U105" s="13"/>
      <c r="V105" s="13"/>
      <c r="W105" s="13"/>
      <c r="X105" s="13"/>
      <c r="Y105" s="13"/>
      <c r="Z105" s="13"/>
      <c r="AA105" s="13"/>
      <c r="AB105" s="13"/>
      <c r="AC105" s="13"/>
      <c r="AD105" s="13"/>
      <c r="AE105" s="13"/>
      <c r="AT105" s="257" t="s">
        <v>248</v>
      </c>
      <c r="AU105" s="257" t="s">
        <v>89</v>
      </c>
      <c r="AV105" s="13" t="s">
        <v>89</v>
      </c>
      <c r="AW105" s="13" t="s">
        <v>41</v>
      </c>
      <c r="AX105" s="13" t="s">
        <v>80</v>
      </c>
      <c r="AY105" s="257" t="s">
        <v>235</v>
      </c>
    </row>
    <row r="106" s="14" customFormat="1">
      <c r="A106" s="14"/>
      <c r="B106" s="258"/>
      <c r="C106" s="259"/>
      <c r="D106" s="242" t="s">
        <v>248</v>
      </c>
      <c r="E106" s="260" t="s">
        <v>39</v>
      </c>
      <c r="F106" s="261" t="s">
        <v>250</v>
      </c>
      <c r="G106" s="259"/>
      <c r="H106" s="262">
        <v>0.83999999999999997</v>
      </c>
      <c r="I106" s="263"/>
      <c r="J106" s="259"/>
      <c r="K106" s="259"/>
      <c r="L106" s="264"/>
      <c r="M106" s="265"/>
      <c r="N106" s="266"/>
      <c r="O106" s="266"/>
      <c r="P106" s="266"/>
      <c r="Q106" s="266"/>
      <c r="R106" s="266"/>
      <c r="S106" s="266"/>
      <c r="T106" s="267"/>
      <c r="U106" s="14"/>
      <c r="V106" s="14"/>
      <c r="W106" s="14"/>
      <c r="X106" s="14"/>
      <c r="Y106" s="14"/>
      <c r="Z106" s="14"/>
      <c r="AA106" s="14"/>
      <c r="AB106" s="14"/>
      <c r="AC106" s="14"/>
      <c r="AD106" s="14"/>
      <c r="AE106" s="14"/>
      <c r="AT106" s="268" t="s">
        <v>248</v>
      </c>
      <c r="AU106" s="268" t="s">
        <v>89</v>
      </c>
      <c r="AV106" s="14" t="s">
        <v>242</v>
      </c>
      <c r="AW106" s="14" t="s">
        <v>41</v>
      </c>
      <c r="AX106" s="14" t="s">
        <v>87</v>
      </c>
      <c r="AY106" s="268" t="s">
        <v>235</v>
      </c>
    </row>
    <row r="107" s="2" customFormat="1" ht="21.75" customHeight="1">
      <c r="A107" s="39"/>
      <c r="B107" s="40"/>
      <c r="C107" s="229" t="s">
        <v>242</v>
      </c>
      <c r="D107" s="229" t="s">
        <v>238</v>
      </c>
      <c r="E107" s="230" t="s">
        <v>264</v>
      </c>
      <c r="F107" s="231" t="s">
        <v>265</v>
      </c>
      <c r="G107" s="232" t="s">
        <v>191</v>
      </c>
      <c r="H107" s="233">
        <v>700</v>
      </c>
      <c r="I107" s="234"/>
      <c r="J107" s="235">
        <f>ROUND(I107*H107,2)</f>
        <v>0</v>
      </c>
      <c r="K107" s="231" t="s">
        <v>241</v>
      </c>
      <c r="L107" s="45"/>
      <c r="M107" s="236" t="s">
        <v>39</v>
      </c>
      <c r="N107" s="237" t="s">
        <v>53</v>
      </c>
      <c r="O107" s="86"/>
      <c r="P107" s="238">
        <f>O107*H107</f>
        <v>0</v>
      </c>
      <c r="Q107" s="238">
        <v>0</v>
      </c>
      <c r="R107" s="238">
        <f>Q107*H107</f>
        <v>0</v>
      </c>
      <c r="S107" s="238">
        <v>0</v>
      </c>
      <c r="T107" s="239">
        <f>S107*H107</f>
        <v>0</v>
      </c>
      <c r="U107" s="39"/>
      <c r="V107" s="39"/>
      <c r="W107" s="39"/>
      <c r="X107" s="39"/>
      <c r="Y107" s="39"/>
      <c r="Z107" s="39"/>
      <c r="AA107" s="39"/>
      <c r="AB107" s="39"/>
      <c r="AC107" s="39"/>
      <c r="AD107" s="39"/>
      <c r="AE107" s="39"/>
      <c r="AR107" s="240" t="s">
        <v>242</v>
      </c>
      <c r="AT107" s="240" t="s">
        <v>238</v>
      </c>
      <c r="AU107" s="240" t="s">
        <v>89</v>
      </c>
      <c r="AY107" s="17" t="s">
        <v>235</v>
      </c>
      <c r="BE107" s="241">
        <f>IF(N107="základní",J107,0)</f>
        <v>0</v>
      </c>
      <c r="BF107" s="241">
        <f>IF(N107="snížená",J107,0)</f>
        <v>0</v>
      </c>
      <c r="BG107" s="241">
        <f>IF(N107="zákl. přenesená",J107,0)</f>
        <v>0</v>
      </c>
      <c r="BH107" s="241">
        <f>IF(N107="sníž. přenesená",J107,0)</f>
        <v>0</v>
      </c>
      <c r="BI107" s="241">
        <f>IF(N107="nulová",J107,0)</f>
        <v>0</v>
      </c>
      <c r="BJ107" s="17" t="s">
        <v>242</v>
      </c>
      <c r="BK107" s="241">
        <f>ROUND(I107*H107,2)</f>
        <v>0</v>
      </c>
      <c r="BL107" s="17" t="s">
        <v>242</v>
      </c>
      <c r="BM107" s="240" t="s">
        <v>266</v>
      </c>
    </row>
    <row r="108" s="2" customFormat="1">
      <c r="A108" s="39"/>
      <c r="B108" s="40"/>
      <c r="C108" s="41"/>
      <c r="D108" s="242" t="s">
        <v>244</v>
      </c>
      <c r="E108" s="41"/>
      <c r="F108" s="243" t="s">
        <v>267</v>
      </c>
      <c r="G108" s="41"/>
      <c r="H108" s="41"/>
      <c r="I108" s="149"/>
      <c r="J108" s="41"/>
      <c r="K108" s="41"/>
      <c r="L108" s="45"/>
      <c r="M108" s="244"/>
      <c r="N108" s="245"/>
      <c r="O108" s="86"/>
      <c r="P108" s="86"/>
      <c r="Q108" s="86"/>
      <c r="R108" s="86"/>
      <c r="S108" s="86"/>
      <c r="T108" s="87"/>
      <c r="U108" s="39"/>
      <c r="V108" s="39"/>
      <c r="W108" s="39"/>
      <c r="X108" s="39"/>
      <c r="Y108" s="39"/>
      <c r="Z108" s="39"/>
      <c r="AA108" s="39"/>
      <c r="AB108" s="39"/>
      <c r="AC108" s="39"/>
      <c r="AD108" s="39"/>
      <c r="AE108" s="39"/>
      <c r="AT108" s="17" t="s">
        <v>244</v>
      </c>
      <c r="AU108" s="17" t="s">
        <v>89</v>
      </c>
    </row>
    <row r="109" s="2" customFormat="1">
      <c r="A109" s="39"/>
      <c r="B109" s="40"/>
      <c r="C109" s="41"/>
      <c r="D109" s="242" t="s">
        <v>246</v>
      </c>
      <c r="E109" s="41"/>
      <c r="F109" s="246" t="s">
        <v>268</v>
      </c>
      <c r="G109" s="41"/>
      <c r="H109" s="41"/>
      <c r="I109" s="149"/>
      <c r="J109" s="41"/>
      <c r="K109" s="41"/>
      <c r="L109" s="45"/>
      <c r="M109" s="244"/>
      <c r="N109" s="245"/>
      <c r="O109" s="86"/>
      <c r="P109" s="86"/>
      <c r="Q109" s="86"/>
      <c r="R109" s="86"/>
      <c r="S109" s="86"/>
      <c r="T109" s="87"/>
      <c r="U109" s="39"/>
      <c r="V109" s="39"/>
      <c r="W109" s="39"/>
      <c r="X109" s="39"/>
      <c r="Y109" s="39"/>
      <c r="Z109" s="39"/>
      <c r="AA109" s="39"/>
      <c r="AB109" s="39"/>
      <c r="AC109" s="39"/>
      <c r="AD109" s="39"/>
      <c r="AE109" s="39"/>
      <c r="AT109" s="17" t="s">
        <v>246</v>
      </c>
      <c r="AU109" s="17" t="s">
        <v>89</v>
      </c>
    </row>
    <row r="110" s="13" customFormat="1">
      <c r="A110" s="13"/>
      <c r="B110" s="247"/>
      <c r="C110" s="248"/>
      <c r="D110" s="242" t="s">
        <v>248</v>
      </c>
      <c r="E110" s="249" t="s">
        <v>39</v>
      </c>
      <c r="F110" s="250" t="s">
        <v>269</v>
      </c>
      <c r="G110" s="248"/>
      <c r="H110" s="251">
        <v>700</v>
      </c>
      <c r="I110" s="252"/>
      <c r="J110" s="248"/>
      <c r="K110" s="248"/>
      <c r="L110" s="253"/>
      <c r="M110" s="254"/>
      <c r="N110" s="255"/>
      <c r="O110" s="255"/>
      <c r="P110" s="255"/>
      <c r="Q110" s="255"/>
      <c r="R110" s="255"/>
      <c r="S110" s="255"/>
      <c r="T110" s="256"/>
      <c r="U110" s="13"/>
      <c r="V110" s="13"/>
      <c r="W110" s="13"/>
      <c r="X110" s="13"/>
      <c r="Y110" s="13"/>
      <c r="Z110" s="13"/>
      <c r="AA110" s="13"/>
      <c r="AB110" s="13"/>
      <c r="AC110" s="13"/>
      <c r="AD110" s="13"/>
      <c r="AE110" s="13"/>
      <c r="AT110" s="257" t="s">
        <v>248</v>
      </c>
      <c r="AU110" s="257" t="s">
        <v>89</v>
      </c>
      <c r="AV110" s="13" t="s">
        <v>89</v>
      </c>
      <c r="AW110" s="13" t="s">
        <v>41</v>
      </c>
      <c r="AX110" s="13" t="s">
        <v>80</v>
      </c>
      <c r="AY110" s="257" t="s">
        <v>235</v>
      </c>
    </row>
    <row r="111" s="14" customFormat="1">
      <c r="A111" s="14"/>
      <c r="B111" s="258"/>
      <c r="C111" s="259"/>
      <c r="D111" s="242" t="s">
        <v>248</v>
      </c>
      <c r="E111" s="260" t="s">
        <v>199</v>
      </c>
      <c r="F111" s="261" t="s">
        <v>250</v>
      </c>
      <c r="G111" s="259"/>
      <c r="H111" s="262">
        <v>700</v>
      </c>
      <c r="I111" s="263"/>
      <c r="J111" s="259"/>
      <c r="K111" s="259"/>
      <c r="L111" s="264"/>
      <c r="M111" s="265"/>
      <c r="N111" s="266"/>
      <c r="O111" s="266"/>
      <c r="P111" s="266"/>
      <c r="Q111" s="266"/>
      <c r="R111" s="266"/>
      <c r="S111" s="266"/>
      <c r="T111" s="267"/>
      <c r="U111" s="14"/>
      <c r="V111" s="14"/>
      <c r="W111" s="14"/>
      <c r="X111" s="14"/>
      <c r="Y111" s="14"/>
      <c r="Z111" s="14"/>
      <c r="AA111" s="14"/>
      <c r="AB111" s="14"/>
      <c r="AC111" s="14"/>
      <c r="AD111" s="14"/>
      <c r="AE111" s="14"/>
      <c r="AT111" s="268" t="s">
        <v>248</v>
      </c>
      <c r="AU111" s="268" t="s">
        <v>89</v>
      </c>
      <c r="AV111" s="14" t="s">
        <v>242</v>
      </c>
      <c r="AW111" s="14" t="s">
        <v>41</v>
      </c>
      <c r="AX111" s="14" t="s">
        <v>87</v>
      </c>
      <c r="AY111" s="268" t="s">
        <v>235</v>
      </c>
    </row>
    <row r="112" s="2" customFormat="1" ht="21.75" customHeight="1">
      <c r="A112" s="39"/>
      <c r="B112" s="40"/>
      <c r="C112" s="229" t="s">
        <v>236</v>
      </c>
      <c r="D112" s="229" t="s">
        <v>238</v>
      </c>
      <c r="E112" s="230" t="s">
        <v>270</v>
      </c>
      <c r="F112" s="231" t="s">
        <v>271</v>
      </c>
      <c r="G112" s="232" t="s">
        <v>191</v>
      </c>
      <c r="H112" s="233">
        <v>700</v>
      </c>
      <c r="I112" s="234"/>
      <c r="J112" s="235">
        <f>ROUND(I112*H112,2)</f>
        <v>0</v>
      </c>
      <c r="K112" s="231" t="s">
        <v>241</v>
      </c>
      <c r="L112" s="45"/>
      <c r="M112" s="236" t="s">
        <v>39</v>
      </c>
      <c r="N112" s="237" t="s">
        <v>53</v>
      </c>
      <c r="O112" s="86"/>
      <c r="P112" s="238">
        <f>O112*H112</f>
        <v>0</v>
      </c>
      <c r="Q112" s="238">
        <v>0</v>
      </c>
      <c r="R112" s="238">
        <f>Q112*H112</f>
        <v>0</v>
      </c>
      <c r="S112" s="238">
        <v>0</v>
      </c>
      <c r="T112" s="239">
        <f>S112*H112</f>
        <v>0</v>
      </c>
      <c r="U112" s="39"/>
      <c r="V112" s="39"/>
      <c r="W112" s="39"/>
      <c r="X112" s="39"/>
      <c r="Y112" s="39"/>
      <c r="Z112" s="39"/>
      <c r="AA112" s="39"/>
      <c r="AB112" s="39"/>
      <c r="AC112" s="39"/>
      <c r="AD112" s="39"/>
      <c r="AE112" s="39"/>
      <c r="AR112" s="240" t="s">
        <v>242</v>
      </c>
      <c r="AT112" s="240" t="s">
        <v>238</v>
      </c>
      <c r="AU112" s="240" t="s">
        <v>89</v>
      </c>
      <c r="AY112" s="17" t="s">
        <v>235</v>
      </c>
      <c r="BE112" s="241">
        <f>IF(N112="základní",J112,0)</f>
        <v>0</v>
      </c>
      <c r="BF112" s="241">
        <f>IF(N112="snížená",J112,0)</f>
        <v>0</v>
      </c>
      <c r="BG112" s="241">
        <f>IF(N112="zákl. přenesená",J112,0)</f>
        <v>0</v>
      </c>
      <c r="BH112" s="241">
        <f>IF(N112="sníž. přenesená",J112,0)</f>
        <v>0</v>
      </c>
      <c r="BI112" s="241">
        <f>IF(N112="nulová",J112,0)</f>
        <v>0</v>
      </c>
      <c r="BJ112" s="17" t="s">
        <v>242</v>
      </c>
      <c r="BK112" s="241">
        <f>ROUND(I112*H112,2)</f>
        <v>0</v>
      </c>
      <c r="BL112" s="17" t="s">
        <v>242</v>
      </c>
      <c r="BM112" s="240" t="s">
        <v>272</v>
      </c>
    </row>
    <row r="113" s="2" customFormat="1">
      <c r="A113" s="39"/>
      <c r="B113" s="40"/>
      <c r="C113" s="41"/>
      <c r="D113" s="242" t="s">
        <v>244</v>
      </c>
      <c r="E113" s="41"/>
      <c r="F113" s="243" t="s">
        <v>273</v>
      </c>
      <c r="G113" s="41"/>
      <c r="H113" s="41"/>
      <c r="I113" s="149"/>
      <c r="J113" s="41"/>
      <c r="K113" s="41"/>
      <c r="L113" s="45"/>
      <c r="M113" s="244"/>
      <c r="N113" s="245"/>
      <c r="O113" s="86"/>
      <c r="P113" s="86"/>
      <c r="Q113" s="86"/>
      <c r="R113" s="86"/>
      <c r="S113" s="86"/>
      <c r="T113" s="87"/>
      <c r="U113" s="39"/>
      <c r="V113" s="39"/>
      <c r="W113" s="39"/>
      <c r="X113" s="39"/>
      <c r="Y113" s="39"/>
      <c r="Z113" s="39"/>
      <c r="AA113" s="39"/>
      <c r="AB113" s="39"/>
      <c r="AC113" s="39"/>
      <c r="AD113" s="39"/>
      <c r="AE113" s="39"/>
      <c r="AT113" s="17" t="s">
        <v>244</v>
      </c>
      <c r="AU113" s="17" t="s">
        <v>89</v>
      </c>
    </row>
    <row r="114" s="2" customFormat="1">
      <c r="A114" s="39"/>
      <c r="B114" s="40"/>
      <c r="C114" s="41"/>
      <c r="D114" s="242" t="s">
        <v>246</v>
      </c>
      <c r="E114" s="41"/>
      <c r="F114" s="246" t="s">
        <v>274</v>
      </c>
      <c r="G114" s="41"/>
      <c r="H114" s="41"/>
      <c r="I114" s="149"/>
      <c r="J114" s="41"/>
      <c r="K114" s="41"/>
      <c r="L114" s="45"/>
      <c r="M114" s="244"/>
      <c r="N114" s="245"/>
      <c r="O114" s="86"/>
      <c r="P114" s="86"/>
      <c r="Q114" s="86"/>
      <c r="R114" s="86"/>
      <c r="S114" s="86"/>
      <c r="T114" s="87"/>
      <c r="U114" s="39"/>
      <c r="V114" s="39"/>
      <c r="W114" s="39"/>
      <c r="X114" s="39"/>
      <c r="Y114" s="39"/>
      <c r="Z114" s="39"/>
      <c r="AA114" s="39"/>
      <c r="AB114" s="39"/>
      <c r="AC114" s="39"/>
      <c r="AD114" s="39"/>
      <c r="AE114" s="39"/>
      <c r="AT114" s="17" t="s">
        <v>246</v>
      </c>
      <c r="AU114" s="17" t="s">
        <v>89</v>
      </c>
    </row>
    <row r="115" s="13" customFormat="1">
      <c r="A115" s="13"/>
      <c r="B115" s="247"/>
      <c r="C115" s="248"/>
      <c r="D115" s="242" t="s">
        <v>248</v>
      </c>
      <c r="E115" s="249" t="s">
        <v>39</v>
      </c>
      <c r="F115" s="250" t="s">
        <v>199</v>
      </c>
      <c r="G115" s="248"/>
      <c r="H115" s="251">
        <v>700</v>
      </c>
      <c r="I115" s="252"/>
      <c r="J115" s="248"/>
      <c r="K115" s="248"/>
      <c r="L115" s="253"/>
      <c r="M115" s="254"/>
      <c r="N115" s="255"/>
      <c r="O115" s="255"/>
      <c r="P115" s="255"/>
      <c r="Q115" s="255"/>
      <c r="R115" s="255"/>
      <c r="S115" s="255"/>
      <c r="T115" s="256"/>
      <c r="U115" s="13"/>
      <c r="V115" s="13"/>
      <c r="W115" s="13"/>
      <c r="X115" s="13"/>
      <c r="Y115" s="13"/>
      <c r="Z115" s="13"/>
      <c r="AA115" s="13"/>
      <c r="AB115" s="13"/>
      <c r="AC115" s="13"/>
      <c r="AD115" s="13"/>
      <c r="AE115" s="13"/>
      <c r="AT115" s="257" t="s">
        <v>248</v>
      </c>
      <c r="AU115" s="257" t="s">
        <v>89</v>
      </c>
      <c r="AV115" s="13" t="s">
        <v>89</v>
      </c>
      <c r="AW115" s="13" t="s">
        <v>41</v>
      </c>
      <c r="AX115" s="13" t="s">
        <v>80</v>
      </c>
      <c r="AY115" s="257" t="s">
        <v>235</v>
      </c>
    </row>
    <row r="116" s="14" customFormat="1">
      <c r="A116" s="14"/>
      <c r="B116" s="258"/>
      <c r="C116" s="259"/>
      <c r="D116" s="242" t="s">
        <v>248</v>
      </c>
      <c r="E116" s="260" t="s">
        <v>39</v>
      </c>
      <c r="F116" s="261" t="s">
        <v>250</v>
      </c>
      <c r="G116" s="259"/>
      <c r="H116" s="262">
        <v>700</v>
      </c>
      <c r="I116" s="263"/>
      <c r="J116" s="259"/>
      <c r="K116" s="259"/>
      <c r="L116" s="264"/>
      <c r="M116" s="265"/>
      <c r="N116" s="266"/>
      <c r="O116" s="266"/>
      <c r="P116" s="266"/>
      <c r="Q116" s="266"/>
      <c r="R116" s="266"/>
      <c r="S116" s="266"/>
      <c r="T116" s="267"/>
      <c r="U116" s="14"/>
      <c r="V116" s="14"/>
      <c r="W116" s="14"/>
      <c r="X116" s="14"/>
      <c r="Y116" s="14"/>
      <c r="Z116" s="14"/>
      <c r="AA116" s="14"/>
      <c r="AB116" s="14"/>
      <c r="AC116" s="14"/>
      <c r="AD116" s="14"/>
      <c r="AE116" s="14"/>
      <c r="AT116" s="268" t="s">
        <v>248</v>
      </c>
      <c r="AU116" s="268" t="s">
        <v>89</v>
      </c>
      <c r="AV116" s="14" t="s">
        <v>242</v>
      </c>
      <c r="AW116" s="14" t="s">
        <v>41</v>
      </c>
      <c r="AX116" s="14" t="s">
        <v>87</v>
      </c>
      <c r="AY116" s="268" t="s">
        <v>235</v>
      </c>
    </row>
    <row r="117" s="2" customFormat="1" ht="21.75" customHeight="1">
      <c r="A117" s="39"/>
      <c r="B117" s="40"/>
      <c r="C117" s="229" t="s">
        <v>275</v>
      </c>
      <c r="D117" s="229" t="s">
        <v>238</v>
      </c>
      <c r="E117" s="230" t="s">
        <v>276</v>
      </c>
      <c r="F117" s="231" t="s">
        <v>277</v>
      </c>
      <c r="G117" s="232" t="s">
        <v>197</v>
      </c>
      <c r="H117" s="233">
        <v>7</v>
      </c>
      <c r="I117" s="234"/>
      <c r="J117" s="235">
        <f>ROUND(I117*H117,2)</f>
        <v>0</v>
      </c>
      <c r="K117" s="231" t="s">
        <v>241</v>
      </c>
      <c r="L117" s="45"/>
      <c r="M117" s="236" t="s">
        <v>39</v>
      </c>
      <c r="N117" s="237" t="s">
        <v>53</v>
      </c>
      <c r="O117" s="86"/>
      <c r="P117" s="238">
        <f>O117*H117</f>
        <v>0</v>
      </c>
      <c r="Q117" s="238">
        <v>0</v>
      </c>
      <c r="R117" s="238">
        <f>Q117*H117</f>
        <v>0</v>
      </c>
      <c r="S117" s="238">
        <v>0</v>
      </c>
      <c r="T117" s="239">
        <f>S117*H117</f>
        <v>0</v>
      </c>
      <c r="U117" s="39"/>
      <c r="V117" s="39"/>
      <c r="W117" s="39"/>
      <c r="X117" s="39"/>
      <c r="Y117" s="39"/>
      <c r="Z117" s="39"/>
      <c r="AA117" s="39"/>
      <c r="AB117" s="39"/>
      <c r="AC117" s="39"/>
      <c r="AD117" s="39"/>
      <c r="AE117" s="39"/>
      <c r="AR117" s="240" t="s">
        <v>242</v>
      </c>
      <c r="AT117" s="240" t="s">
        <v>238</v>
      </c>
      <c r="AU117" s="240" t="s">
        <v>89</v>
      </c>
      <c r="AY117" s="17" t="s">
        <v>235</v>
      </c>
      <c r="BE117" s="241">
        <f>IF(N117="základní",J117,0)</f>
        <v>0</v>
      </c>
      <c r="BF117" s="241">
        <f>IF(N117="snížená",J117,0)</f>
        <v>0</v>
      </c>
      <c r="BG117" s="241">
        <f>IF(N117="zákl. přenesená",J117,0)</f>
        <v>0</v>
      </c>
      <c r="BH117" s="241">
        <f>IF(N117="sníž. přenesená",J117,0)</f>
        <v>0</v>
      </c>
      <c r="BI117" s="241">
        <f>IF(N117="nulová",J117,0)</f>
        <v>0</v>
      </c>
      <c r="BJ117" s="17" t="s">
        <v>242</v>
      </c>
      <c r="BK117" s="241">
        <f>ROUND(I117*H117,2)</f>
        <v>0</v>
      </c>
      <c r="BL117" s="17" t="s">
        <v>242</v>
      </c>
      <c r="BM117" s="240" t="s">
        <v>278</v>
      </c>
    </row>
    <row r="118" s="2" customFormat="1">
      <c r="A118" s="39"/>
      <c r="B118" s="40"/>
      <c r="C118" s="41"/>
      <c r="D118" s="242" t="s">
        <v>244</v>
      </c>
      <c r="E118" s="41"/>
      <c r="F118" s="243" t="s">
        <v>279</v>
      </c>
      <c r="G118" s="41"/>
      <c r="H118" s="41"/>
      <c r="I118" s="149"/>
      <c r="J118" s="41"/>
      <c r="K118" s="41"/>
      <c r="L118" s="45"/>
      <c r="M118" s="244"/>
      <c r="N118" s="245"/>
      <c r="O118" s="86"/>
      <c r="P118" s="86"/>
      <c r="Q118" s="86"/>
      <c r="R118" s="86"/>
      <c r="S118" s="86"/>
      <c r="T118" s="87"/>
      <c r="U118" s="39"/>
      <c r="V118" s="39"/>
      <c r="W118" s="39"/>
      <c r="X118" s="39"/>
      <c r="Y118" s="39"/>
      <c r="Z118" s="39"/>
      <c r="AA118" s="39"/>
      <c r="AB118" s="39"/>
      <c r="AC118" s="39"/>
      <c r="AD118" s="39"/>
      <c r="AE118" s="39"/>
      <c r="AT118" s="17" t="s">
        <v>244</v>
      </c>
      <c r="AU118" s="17" t="s">
        <v>89</v>
      </c>
    </row>
    <row r="119" s="2" customFormat="1">
      <c r="A119" s="39"/>
      <c r="B119" s="40"/>
      <c r="C119" s="41"/>
      <c r="D119" s="242" t="s">
        <v>246</v>
      </c>
      <c r="E119" s="41"/>
      <c r="F119" s="246" t="s">
        <v>280</v>
      </c>
      <c r="G119" s="41"/>
      <c r="H119" s="41"/>
      <c r="I119" s="149"/>
      <c r="J119" s="41"/>
      <c r="K119" s="41"/>
      <c r="L119" s="45"/>
      <c r="M119" s="244"/>
      <c r="N119" s="245"/>
      <c r="O119" s="86"/>
      <c r="P119" s="86"/>
      <c r="Q119" s="86"/>
      <c r="R119" s="86"/>
      <c r="S119" s="86"/>
      <c r="T119" s="87"/>
      <c r="U119" s="39"/>
      <c r="V119" s="39"/>
      <c r="W119" s="39"/>
      <c r="X119" s="39"/>
      <c r="Y119" s="39"/>
      <c r="Z119" s="39"/>
      <c r="AA119" s="39"/>
      <c r="AB119" s="39"/>
      <c r="AC119" s="39"/>
      <c r="AD119" s="39"/>
      <c r="AE119" s="39"/>
      <c r="AT119" s="17" t="s">
        <v>246</v>
      </c>
      <c r="AU119" s="17" t="s">
        <v>89</v>
      </c>
    </row>
    <row r="120" s="13" customFormat="1">
      <c r="A120" s="13"/>
      <c r="B120" s="247"/>
      <c r="C120" s="248"/>
      <c r="D120" s="242" t="s">
        <v>248</v>
      </c>
      <c r="E120" s="249" t="s">
        <v>39</v>
      </c>
      <c r="F120" s="250" t="s">
        <v>281</v>
      </c>
      <c r="G120" s="248"/>
      <c r="H120" s="251">
        <v>7</v>
      </c>
      <c r="I120" s="252"/>
      <c r="J120" s="248"/>
      <c r="K120" s="248"/>
      <c r="L120" s="253"/>
      <c r="M120" s="254"/>
      <c r="N120" s="255"/>
      <c r="O120" s="255"/>
      <c r="P120" s="255"/>
      <c r="Q120" s="255"/>
      <c r="R120" s="255"/>
      <c r="S120" s="255"/>
      <c r="T120" s="256"/>
      <c r="U120" s="13"/>
      <c r="V120" s="13"/>
      <c r="W120" s="13"/>
      <c r="X120" s="13"/>
      <c r="Y120" s="13"/>
      <c r="Z120" s="13"/>
      <c r="AA120" s="13"/>
      <c r="AB120" s="13"/>
      <c r="AC120" s="13"/>
      <c r="AD120" s="13"/>
      <c r="AE120" s="13"/>
      <c r="AT120" s="257" t="s">
        <v>248</v>
      </c>
      <c r="AU120" s="257" t="s">
        <v>89</v>
      </c>
      <c r="AV120" s="13" t="s">
        <v>89</v>
      </c>
      <c r="AW120" s="13" t="s">
        <v>41</v>
      </c>
      <c r="AX120" s="13" t="s">
        <v>80</v>
      </c>
      <c r="AY120" s="257" t="s">
        <v>235</v>
      </c>
    </row>
    <row r="121" s="14" customFormat="1">
      <c r="A121" s="14"/>
      <c r="B121" s="258"/>
      <c r="C121" s="259"/>
      <c r="D121" s="242" t="s">
        <v>248</v>
      </c>
      <c r="E121" s="260" t="s">
        <v>39</v>
      </c>
      <c r="F121" s="261" t="s">
        <v>250</v>
      </c>
      <c r="G121" s="259"/>
      <c r="H121" s="262">
        <v>7</v>
      </c>
      <c r="I121" s="263"/>
      <c r="J121" s="259"/>
      <c r="K121" s="259"/>
      <c r="L121" s="264"/>
      <c r="M121" s="265"/>
      <c r="N121" s="266"/>
      <c r="O121" s="266"/>
      <c r="P121" s="266"/>
      <c r="Q121" s="266"/>
      <c r="R121" s="266"/>
      <c r="S121" s="266"/>
      <c r="T121" s="267"/>
      <c r="U121" s="14"/>
      <c r="V121" s="14"/>
      <c r="W121" s="14"/>
      <c r="X121" s="14"/>
      <c r="Y121" s="14"/>
      <c r="Z121" s="14"/>
      <c r="AA121" s="14"/>
      <c r="AB121" s="14"/>
      <c r="AC121" s="14"/>
      <c r="AD121" s="14"/>
      <c r="AE121" s="14"/>
      <c r="AT121" s="268" t="s">
        <v>248</v>
      </c>
      <c r="AU121" s="268" t="s">
        <v>89</v>
      </c>
      <c r="AV121" s="14" t="s">
        <v>242</v>
      </c>
      <c r="AW121" s="14" t="s">
        <v>41</v>
      </c>
      <c r="AX121" s="14" t="s">
        <v>87</v>
      </c>
      <c r="AY121" s="268" t="s">
        <v>235</v>
      </c>
    </row>
    <row r="122" s="2" customFormat="1" ht="21.75" customHeight="1">
      <c r="A122" s="39"/>
      <c r="B122" s="40"/>
      <c r="C122" s="229" t="s">
        <v>282</v>
      </c>
      <c r="D122" s="229" t="s">
        <v>238</v>
      </c>
      <c r="E122" s="230" t="s">
        <v>283</v>
      </c>
      <c r="F122" s="231" t="s">
        <v>284</v>
      </c>
      <c r="G122" s="232" t="s">
        <v>197</v>
      </c>
      <c r="H122" s="233">
        <v>840</v>
      </c>
      <c r="I122" s="234"/>
      <c r="J122" s="235">
        <f>ROUND(I122*H122,2)</f>
        <v>0</v>
      </c>
      <c r="K122" s="231" t="s">
        <v>241</v>
      </c>
      <c r="L122" s="45"/>
      <c r="M122" s="236" t="s">
        <v>39</v>
      </c>
      <c r="N122" s="237" t="s">
        <v>53</v>
      </c>
      <c r="O122" s="86"/>
      <c r="P122" s="238">
        <f>O122*H122</f>
        <v>0</v>
      </c>
      <c r="Q122" s="238">
        <v>0</v>
      </c>
      <c r="R122" s="238">
        <f>Q122*H122</f>
        <v>0</v>
      </c>
      <c r="S122" s="238">
        <v>0</v>
      </c>
      <c r="T122" s="239">
        <f>S122*H122</f>
        <v>0</v>
      </c>
      <c r="U122" s="39"/>
      <c r="V122" s="39"/>
      <c r="W122" s="39"/>
      <c r="X122" s="39"/>
      <c r="Y122" s="39"/>
      <c r="Z122" s="39"/>
      <c r="AA122" s="39"/>
      <c r="AB122" s="39"/>
      <c r="AC122" s="39"/>
      <c r="AD122" s="39"/>
      <c r="AE122" s="39"/>
      <c r="AR122" s="240" t="s">
        <v>242</v>
      </c>
      <c r="AT122" s="240" t="s">
        <v>238</v>
      </c>
      <c r="AU122" s="240" t="s">
        <v>89</v>
      </c>
      <c r="AY122" s="17" t="s">
        <v>235</v>
      </c>
      <c r="BE122" s="241">
        <f>IF(N122="základní",J122,0)</f>
        <v>0</v>
      </c>
      <c r="BF122" s="241">
        <f>IF(N122="snížená",J122,0)</f>
        <v>0</v>
      </c>
      <c r="BG122" s="241">
        <f>IF(N122="zákl. přenesená",J122,0)</f>
        <v>0</v>
      </c>
      <c r="BH122" s="241">
        <f>IF(N122="sníž. přenesená",J122,0)</f>
        <v>0</v>
      </c>
      <c r="BI122" s="241">
        <f>IF(N122="nulová",J122,0)</f>
        <v>0</v>
      </c>
      <c r="BJ122" s="17" t="s">
        <v>242</v>
      </c>
      <c r="BK122" s="241">
        <f>ROUND(I122*H122,2)</f>
        <v>0</v>
      </c>
      <c r="BL122" s="17" t="s">
        <v>242</v>
      </c>
      <c r="BM122" s="240" t="s">
        <v>285</v>
      </c>
    </row>
    <row r="123" s="2" customFormat="1">
      <c r="A123" s="39"/>
      <c r="B123" s="40"/>
      <c r="C123" s="41"/>
      <c r="D123" s="242" t="s">
        <v>244</v>
      </c>
      <c r="E123" s="41"/>
      <c r="F123" s="243" t="s">
        <v>286</v>
      </c>
      <c r="G123" s="41"/>
      <c r="H123" s="41"/>
      <c r="I123" s="149"/>
      <c r="J123" s="41"/>
      <c r="K123" s="41"/>
      <c r="L123" s="45"/>
      <c r="M123" s="244"/>
      <c r="N123" s="245"/>
      <c r="O123" s="86"/>
      <c r="P123" s="86"/>
      <c r="Q123" s="86"/>
      <c r="R123" s="86"/>
      <c r="S123" s="86"/>
      <c r="T123" s="87"/>
      <c r="U123" s="39"/>
      <c r="V123" s="39"/>
      <c r="W123" s="39"/>
      <c r="X123" s="39"/>
      <c r="Y123" s="39"/>
      <c r="Z123" s="39"/>
      <c r="AA123" s="39"/>
      <c r="AB123" s="39"/>
      <c r="AC123" s="39"/>
      <c r="AD123" s="39"/>
      <c r="AE123" s="39"/>
      <c r="AT123" s="17" t="s">
        <v>244</v>
      </c>
      <c r="AU123" s="17" t="s">
        <v>89</v>
      </c>
    </row>
    <row r="124" s="2" customFormat="1">
      <c r="A124" s="39"/>
      <c r="B124" s="40"/>
      <c r="C124" s="41"/>
      <c r="D124" s="242" t="s">
        <v>246</v>
      </c>
      <c r="E124" s="41"/>
      <c r="F124" s="246" t="s">
        <v>287</v>
      </c>
      <c r="G124" s="41"/>
      <c r="H124" s="41"/>
      <c r="I124" s="149"/>
      <c r="J124" s="41"/>
      <c r="K124" s="41"/>
      <c r="L124" s="45"/>
      <c r="M124" s="244"/>
      <c r="N124" s="245"/>
      <c r="O124" s="86"/>
      <c r="P124" s="86"/>
      <c r="Q124" s="86"/>
      <c r="R124" s="86"/>
      <c r="S124" s="86"/>
      <c r="T124" s="87"/>
      <c r="U124" s="39"/>
      <c r="V124" s="39"/>
      <c r="W124" s="39"/>
      <c r="X124" s="39"/>
      <c r="Y124" s="39"/>
      <c r="Z124" s="39"/>
      <c r="AA124" s="39"/>
      <c r="AB124" s="39"/>
      <c r="AC124" s="39"/>
      <c r="AD124" s="39"/>
      <c r="AE124" s="39"/>
      <c r="AT124" s="17" t="s">
        <v>246</v>
      </c>
      <c r="AU124" s="17" t="s">
        <v>89</v>
      </c>
    </row>
    <row r="125" s="13" customFormat="1">
      <c r="A125" s="13"/>
      <c r="B125" s="247"/>
      <c r="C125" s="248"/>
      <c r="D125" s="242" t="s">
        <v>248</v>
      </c>
      <c r="E125" s="249" t="s">
        <v>39</v>
      </c>
      <c r="F125" s="250" t="s">
        <v>288</v>
      </c>
      <c r="G125" s="248"/>
      <c r="H125" s="251">
        <v>840</v>
      </c>
      <c r="I125" s="252"/>
      <c r="J125" s="248"/>
      <c r="K125" s="248"/>
      <c r="L125" s="253"/>
      <c r="M125" s="254"/>
      <c r="N125" s="255"/>
      <c r="O125" s="255"/>
      <c r="P125" s="255"/>
      <c r="Q125" s="255"/>
      <c r="R125" s="255"/>
      <c r="S125" s="255"/>
      <c r="T125" s="256"/>
      <c r="U125" s="13"/>
      <c r="V125" s="13"/>
      <c r="W125" s="13"/>
      <c r="X125" s="13"/>
      <c r="Y125" s="13"/>
      <c r="Z125" s="13"/>
      <c r="AA125" s="13"/>
      <c r="AB125" s="13"/>
      <c r="AC125" s="13"/>
      <c r="AD125" s="13"/>
      <c r="AE125" s="13"/>
      <c r="AT125" s="257" t="s">
        <v>248</v>
      </c>
      <c r="AU125" s="257" t="s">
        <v>89</v>
      </c>
      <c r="AV125" s="13" t="s">
        <v>89</v>
      </c>
      <c r="AW125" s="13" t="s">
        <v>41</v>
      </c>
      <c r="AX125" s="13" t="s">
        <v>80</v>
      </c>
      <c r="AY125" s="257" t="s">
        <v>235</v>
      </c>
    </row>
    <row r="126" s="14" customFormat="1">
      <c r="A126" s="14"/>
      <c r="B126" s="258"/>
      <c r="C126" s="259"/>
      <c r="D126" s="242" t="s">
        <v>248</v>
      </c>
      <c r="E126" s="260" t="s">
        <v>195</v>
      </c>
      <c r="F126" s="261" t="s">
        <v>250</v>
      </c>
      <c r="G126" s="259"/>
      <c r="H126" s="262">
        <v>840</v>
      </c>
      <c r="I126" s="263"/>
      <c r="J126" s="259"/>
      <c r="K126" s="259"/>
      <c r="L126" s="264"/>
      <c r="M126" s="265"/>
      <c r="N126" s="266"/>
      <c r="O126" s="266"/>
      <c r="P126" s="266"/>
      <c r="Q126" s="266"/>
      <c r="R126" s="266"/>
      <c r="S126" s="266"/>
      <c r="T126" s="267"/>
      <c r="U126" s="14"/>
      <c r="V126" s="14"/>
      <c r="W126" s="14"/>
      <c r="X126" s="14"/>
      <c r="Y126" s="14"/>
      <c r="Z126" s="14"/>
      <c r="AA126" s="14"/>
      <c r="AB126" s="14"/>
      <c r="AC126" s="14"/>
      <c r="AD126" s="14"/>
      <c r="AE126" s="14"/>
      <c r="AT126" s="268" t="s">
        <v>248</v>
      </c>
      <c r="AU126" s="268" t="s">
        <v>89</v>
      </c>
      <c r="AV126" s="14" t="s">
        <v>242</v>
      </c>
      <c r="AW126" s="14" t="s">
        <v>41</v>
      </c>
      <c r="AX126" s="14" t="s">
        <v>87</v>
      </c>
      <c r="AY126" s="268" t="s">
        <v>235</v>
      </c>
    </row>
    <row r="127" s="2" customFormat="1" ht="21.75" customHeight="1">
      <c r="A127" s="39"/>
      <c r="B127" s="40"/>
      <c r="C127" s="269" t="s">
        <v>289</v>
      </c>
      <c r="D127" s="269" t="s">
        <v>290</v>
      </c>
      <c r="E127" s="270" t="s">
        <v>291</v>
      </c>
      <c r="F127" s="271" t="s">
        <v>292</v>
      </c>
      <c r="G127" s="272" t="s">
        <v>182</v>
      </c>
      <c r="H127" s="273">
        <v>250</v>
      </c>
      <c r="I127" s="274"/>
      <c r="J127" s="275">
        <f>ROUND(I127*H127,2)</f>
        <v>0</v>
      </c>
      <c r="K127" s="271" t="s">
        <v>241</v>
      </c>
      <c r="L127" s="276"/>
      <c r="M127" s="277" t="s">
        <v>39</v>
      </c>
      <c r="N127" s="278" t="s">
        <v>53</v>
      </c>
      <c r="O127" s="86"/>
      <c r="P127" s="238">
        <f>O127*H127</f>
        <v>0</v>
      </c>
      <c r="Q127" s="238">
        <v>1</v>
      </c>
      <c r="R127" s="238">
        <f>Q127*H127</f>
        <v>250</v>
      </c>
      <c r="S127" s="238">
        <v>0</v>
      </c>
      <c r="T127" s="239">
        <f>S127*H127</f>
        <v>0</v>
      </c>
      <c r="U127" s="39"/>
      <c r="V127" s="39"/>
      <c r="W127" s="39"/>
      <c r="X127" s="39"/>
      <c r="Y127" s="39"/>
      <c r="Z127" s="39"/>
      <c r="AA127" s="39"/>
      <c r="AB127" s="39"/>
      <c r="AC127" s="39"/>
      <c r="AD127" s="39"/>
      <c r="AE127" s="39"/>
      <c r="AR127" s="240" t="s">
        <v>289</v>
      </c>
      <c r="AT127" s="240" t="s">
        <v>290</v>
      </c>
      <c r="AU127" s="240" t="s">
        <v>89</v>
      </c>
      <c r="AY127" s="17" t="s">
        <v>235</v>
      </c>
      <c r="BE127" s="241">
        <f>IF(N127="základní",J127,0)</f>
        <v>0</v>
      </c>
      <c r="BF127" s="241">
        <f>IF(N127="snížená",J127,0)</f>
        <v>0</v>
      </c>
      <c r="BG127" s="241">
        <f>IF(N127="zákl. přenesená",J127,0)</f>
        <v>0</v>
      </c>
      <c r="BH127" s="241">
        <f>IF(N127="sníž. přenesená",J127,0)</f>
        <v>0</v>
      </c>
      <c r="BI127" s="241">
        <f>IF(N127="nulová",J127,0)</f>
        <v>0</v>
      </c>
      <c r="BJ127" s="17" t="s">
        <v>242</v>
      </c>
      <c r="BK127" s="241">
        <f>ROUND(I127*H127,2)</f>
        <v>0</v>
      </c>
      <c r="BL127" s="17" t="s">
        <v>242</v>
      </c>
      <c r="BM127" s="240" t="s">
        <v>293</v>
      </c>
    </row>
    <row r="128" s="2" customFormat="1">
      <c r="A128" s="39"/>
      <c r="B128" s="40"/>
      <c r="C128" s="41"/>
      <c r="D128" s="242" t="s">
        <v>244</v>
      </c>
      <c r="E128" s="41"/>
      <c r="F128" s="243" t="s">
        <v>292</v>
      </c>
      <c r="G128" s="41"/>
      <c r="H128" s="41"/>
      <c r="I128" s="149"/>
      <c r="J128" s="41"/>
      <c r="K128" s="41"/>
      <c r="L128" s="45"/>
      <c r="M128" s="244"/>
      <c r="N128" s="245"/>
      <c r="O128" s="86"/>
      <c r="P128" s="86"/>
      <c r="Q128" s="86"/>
      <c r="R128" s="86"/>
      <c r="S128" s="86"/>
      <c r="T128" s="87"/>
      <c r="U128" s="39"/>
      <c r="V128" s="39"/>
      <c r="W128" s="39"/>
      <c r="X128" s="39"/>
      <c r="Y128" s="39"/>
      <c r="Z128" s="39"/>
      <c r="AA128" s="39"/>
      <c r="AB128" s="39"/>
      <c r="AC128" s="39"/>
      <c r="AD128" s="39"/>
      <c r="AE128" s="39"/>
      <c r="AT128" s="17" t="s">
        <v>244</v>
      </c>
      <c r="AU128" s="17" t="s">
        <v>89</v>
      </c>
    </row>
    <row r="129" s="2" customFormat="1">
      <c r="A129" s="39"/>
      <c r="B129" s="40"/>
      <c r="C129" s="41"/>
      <c r="D129" s="242" t="s">
        <v>294</v>
      </c>
      <c r="E129" s="41"/>
      <c r="F129" s="246" t="s">
        <v>295</v>
      </c>
      <c r="G129" s="41"/>
      <c r="H129" s="41"/>
      <c r="I129" s="149"/>
      <c r="J129" s="41"/>
      <c r="K129" s="41"/>
      <c r="L129" s="45"/>
      <c r="M129" s="244"/>
      <c r="N129" s="245"/>
      <c r="O129" s="86"/>
      <c r="P129" s="86"/>
      <c r="Q129" s="86"/>
      <c r="R129" s="86"/>
      <c r="S129" s="86"/>
      <c r="T129" s="87"/>
      <c r="U129" s="39"/>
      <c r="V129" s="39"/>
      <c r="W129" s="39"/>
      <c r="X129" s="39"/>
      <c r="Y129" s="39"/>
      <c r="Z129" s="39"/>
      <c r="AA129" s="39"/>
      <c r="AB129" s="39"/>
      <c r="AC129" s="39"/>
      <c r="AD129" s="39"/>
      <c r="AE129" s="39"/>
      <c r="AT129" s="17" t="s">
        <v>294</v>
      </c>
      <c r="AU129" s="17" t="s">
        <v>89</v>
      </c>
    </row>
    <row r="130" s="13" customFormat="1">
      <c r="A130" s="13"/>
      <c r="B130" s="247"/>
      <c r="C130" s="248"/>
      <c r="D130" s="242" t="s">
        <v>248</v>
      </c>
      <c r="E130" s="249" t="s">
        <v>39</v>
      </c>
      <c r="F130" s="250" t="s">
        <v>296</v>
      </c>
      <c r="G130" s="248"/>
      <c r="H130" s="251">
        <v>250</v>
      </c>
      <c r="I130" s="252"/>
      <c r="J130" s="248"/>
      <c r="K130" s="248"/>
      <c r="L130" s="253"/>
      <c r="M130" s="254"/>
      <c r="N130" s="255"/>
      <c r="O130" s="255"/>
      <c r="P130" s="255"/>
      <c r="Q130" s="255"/>
      <c r="R130" s="255"/>
      <c r="S130" s="255"/>
      <c r="T130" s="256"/>
      <c r="U130" s="13"/>
      <c r="V130" s="13"/>
      <c r="W130" s="13"/>
      <c r="X130" s="13"/>
      <c r="Y130" s="13"/>
      <c r="Z130" s="13"/>
      <c r="AA130" s="13"/>
      <c r="AB130" s="13"/>
      <c r="AC130" s="13"/>
      <c r="AD130" s="13"/>
      <c r="AE130" s="13"/>
      <c r="AT130" s="257" t="s">
        <v>248</v>
      </c>
      <c r="AU130" s="257" t="s">
        <v>89</v>
      </c>
      <c r="AV130" s="13" t="s">
        <v>89</v>
      </c>
      <c r="AW130" s="13" t="s">
        <v>41</v>
      </c>
      <c r="AX130" s="13" t="s">
        <v>80</v>
      </c>
      <c r="AY130" s="257" t="s">
        <v>235</v>
      </c>
    </row>
    <row r="131" s="14" customFormat="1">
      <c r="A131" s="14"/>
      <c r="B131" s="258"/>
      <c r="C131" s="259"/>
      <c r="D131" s="242" t="s">
        <v>248</v>
      </c>
      <c r="E131" s="260" t="s">
        <v>180</v>
      </c>
      <c r="F131" s="261" t="s">
        <v>250</v>
      </c>
      <c r="G131" s="259"/>
      <c r="H131" s="262">
        <v>250</v>
      </c>
      <c r="I131" s="263"/>
      <c r="J131" s="259"/>
      <c r="K131" s="259"/>
      <c r="L131" s="264"/>
      <c r="M131" s="265"/>
      <c r="N131" s="266"/>
      <c r="O131" s="266"/>
      <c r="P131" s="266"/>
      <c r="Q131" s="266"/>
      <c r="R131" s="266"/>
      <c r="S131" s="266"/>
      <c r="T131" s="267"/>
      <c r="U131" s="14"/>
      <c r="V131" s="14"/>
      <c r="W131" s="14"/>
      <c r="X131" s="14"/>
      <c r="Y131" s="14"/>
      <c r="Z131" s="14"/>
      <c r="AA131" s="14"/>
      <c r="AB131" s="14"/>
      <c r="AC131" s="14"/>
      <c r="AD131" s="14"/>
      <c r="AE131" s="14"/>
      <c r="AT131" s="268" t="s">
        <v>248</v>
      </c>
      <c r="AU131" s="268" t="s">
        <v>89</v>
      </c>
      <c r="AV131" s="14" t="s">
        <v>242</v>
      </c>
      <c r="AW131" s="14" t="s">
        <v>41</v>
      </c>
      <c r="AX131" s="14" t="s">
        <v>87</v>
      </c>
      <c r="AY131" s="268" t="s">
        <v>235</v>
      </c>
    </row>
    <row r="132" s="2" customFormat="1" ht="21.75" customHeight="1">
      <c r="A132" s="39"/>
      <c r="B132" s="40"/>
      <c r="C132" s="269" t="s">
        <v>297</v>
      </c>
      <c r="D132" s="269" t="s">
        <v>290</v>
      </c>
      <c r="E132" s="270" t="s">
        <v>298</v>
      </c>
      <c r="F132" s="271" t="s">
        <v>299</v>
      </c>
      <c r="G132" s="272" t="s">
        <v>191</v>
      </c>
      <c r="H132" s="273">
        <v>700</v>
      </c>
      <c r="I132" s="274"/>
      <c r="J132" s="275">
        <f>ROUND(I132*H132,2)</f>
        <v>0</v>
      </c>
      <c r="K132" s="271" t="s">
        <v>241</v>
      </c>
      <c r="L132" s="276"/>
      <c r="M132" s="277" t="s">
        <v>39</v>
      </c>
      <c r="N132" s="278" t="s">
        <v>53</v>
      </c>
      <c r="O132" s="86"/>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289</v>
      </c>
      <c r="AT132" s="240" t="s">
        <v>290</v>
      </c>
      <c r="AU132" s="240" t="s">
        <v>89</v>
      </c>
      <c r="AY132" s="17" t="s">
        <v>235</v>
      </c>
      <c r="BE132" s="241">
        <f>IF(N132="základní",J132,0)</f>
        <v>0</v>
      </c>
      <c r="BF132" s="241">
        <f>IF(N132="snížená",J132,0)</f>
        <v>0</v>
      </c>
      <c r="BG132" s="241">
        <f>IF(N132="zákl. přenesená",J132,0)</f>
        <v>0</v>
      </c>
      <c r="BH132" s="241">
        <f>IF(N132="sníž. přenesená",J132,0)</f>
        <v>0</v>
      </c>
      <c r="BI132" s="241">
        <f>IF(N132="nulová",J132,0)</f>
        <v>0</v>
      </c>
      <c r="BJ132" s="17" t="s">
        <v>242</v>
      </c>
      <c r="BK132" s="241">
        <f>ROUND(I132*H132,2)</f>
        <v>0</v>
      </c>
      <c r="BL132" s="17" t="s">
        <v>242</v>
      </c>
      <c r="BM132" s="240" t="s">
        <v>300</v>
      </c>
    </row>
    <row r="133" s="2" customFormat="1">
      <c r="A133" s="39"/>
      <c r="B133" s="40"/>
      <c r="C133" s="41"/>
      <c r="D133" s="242" t="s">
        <v>244</v>
      </c>
      <c r="E133" s="41"/>
      <c r="F133" s="243" t="s">
        <v>299</v>
      </c>
      <c r="G133" s="41"/>
      <c r="H133" s="41"/>
      <c r="I133" s="149"/>
      <c r="J133" s="41"/>
      <c r="K133" s="41"/>
      <c r="L133" s="45"/>
      <c r="M133" s="244"/>
      <c r="N133" s="245"/>
      <c r="O133" s="86"/>
      <c r="P133" s="86"/>
      <c r="Q133" s="86"/>
      <c r="R133" s="86"/>
      <c r="S133" s="86"/>
      <c r="T133" s="87"/>
      <c r="U133" s="39"/>
      <c r="V133" s="39"/>
      <c r="W133" s="39"/>
      <c r="X133" s="39"/>
      <c r="Y133" s="39"/>
      <c r="Z133" s="39"/>
      <c r="AA133" s="39"/>
      <c r="AB133" s="39"/>
      <c r="AC133" s="39"/>
      <c r="AD133" s="39"/>
      <c r="AE133" s="39"/>
      <c r="AT133" s="17" t="s">
        <v>244</v>
      </c>
      <c r="AU133" s="17" t="s">
        <v>89</v>
      </c>
    </row>
    <row r="134" s="2" customFormat="1">
      <c r="A134" s="39"/>
      <c r="B134" s="40"/>
      <c r="C134" s="41"/>
      <c r="D134" s="242" t="s">
        <v>294</v>
      </c>
      <c r="E134" s="41"/>
      <c r="F134" s="246" t="s">
        <v>301</v>
      </c>
      <c r="G134" s="41"/>
      <c r="H134" s="41"/>
      <c r="I134" s="149"/>
      <c r="J134" s="41"/>
      <c r="K134" s="41"/>
      <c r="L134" s="45"/>
      <c r="M134" s="244"/>
      <c r="N134" s="245"/>
      <c r="O134" s="86"/>
      <c r="P134" s="86"/>
      <c r="Q134" s="86"/>
      <c r="R134" s="86"/>
      <c r="S134" s="86"/>
      <c r="T134" s="87"/>
      <c r="U134" s="39"/>
      <c r="V134" s="39"/>
      <c r="W134" s="39"/>
      <c r="X134" s="39"/>
      <c r="Y134" s="39"/>
      <c r="Z134" s="39"/>
      <c r="AA134" s="39"/>
      <c r="AB134" s="39"/>
      <c r="AC134" s="39"/>
      <c r="AD134" s="39"/>
      <c r="AE134" s="39"/>
      <c r="AT134" s="17" t="s">
        <v>294</v>
      </c>
      <c r="AU134" s="17" t="s">
        <v>89</v>
      </c>
    </row>
    <row r="135" s="13" customFormat="1">
      <c r="A135" s="13"/>
      <c r="B135" s="247"/>
      <c r="C135" s="248"/>
      <c r="D135" s="242" t="s">
        <v>248</v>
      </c>
      <c r="E135" s="249" t="s">
        <v>39</v>
      </c>
      <c r="F135" s="250" t="s">
        <v>199</v>
      </c>
      <c r="G135" s="248"/>
      <c r="H135" s="251">
        <v>700</v>
      </c>
      <c r="I135" s="252"/>
      <c r="J135" s="248"/>
      <c r="K135" s="248"/>
      <c r="L135" s="253"/>
      <c r="M135" s="254"/>
      <c r="N135" s="255"/>
      <c r="O135" s="255"/>
      <c r="P135" s="255"/>
      <c r="Q135" s="255"/>
      <c r="R135" s="255"/>
      <c r="S135" s="255"/>
      <c r="T135" s="256"/>
      <c r="U135" s="13"/>
      <c r="V135" s="13"/>
      <c r="W135" s="13"/>
      <c r="X135" s="13"/>
      <c r="Y135" s="13"/>
      <c r="Z135" s="13"/>
      <c r="AA135" s="13"/>
      <c r="AB135" s="13"/>
      <c r="AC135" s="13"/>
      <c r="AD135" s="13"/>
      <c r="AE135" s="13"/>
      <c r="AT135" s="257" t="s">
        <v>248</v>
      </c>
      <c r="AU135" s="257" t="s">
        <v>89</v>
      </c>
      <c r="AV135" s="13" t="s">
        <v>89</v>
      </c>
      <c r="AW135" s="13" t="s">
        <v>41</v>
      </c>
      <c r="AX135" s="13" t="s">
        <v>80</v>
      </c>
      <c r="AY135" s="257" t="s">
        <v>235</v>
      </c>
    </row>
    <row r="136" s="14" customFormat="1">
      <c r="A136" s="14"/>
      <c r="B136" s="258"/>
      <c r="C136" s="259"/>
      <c r="D136" s="242" t="s">
        <v>248</v>
      </c>
      <c r="E136" s="260" t="s">
        <v>39</v>
      </c>
      <c r="F136" s="261" t="s">
        <v>250</v>
      </c>
      <c r="G136" s="259"/>
      <c r="H136" s="262">
        <v>700</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248</v>
      </c>
      <c r="AU136" s="268" t="s">
        <v>89</v>
      </c>
      <c r="AV136" s="14" t="s">
        <v>242</v>
      </c>
      <c r="AW136" s="14" t="s">
        <v>41</v>
      </c>
      <c r="AX136" s="14" t="s">
        <v>87</v>
      </c>
      <c r="AY136" s="268" t="s">
        <v>235</v>
      </c>
    </row>
    <row r="137" s="2" customFormat="1" ht="21.75" customHeight="1">
      <c r="A137" s="39"/>
      <c r="B137" s="40"/>
      <c r="C137" s="269" t="s">
        <v>302</v>
      </c>
      <c r="D137" s="269" t="s">
        <v>290</v>
      </c>
      <c r="E137" s="270" t="s">
        <v>303</v>
      </c>
      <c r="F137" s="271" t="s">
        <v>304</v>
      </c>
      <c r="G137" s="272" t="s">
        <v>191</v>
      </c>
      <c r="H137" s="273">
        <v>1400</v>
      </c>
      <c r="I137" s="274"/>
      <c r="J137" s="275">
        <f>ROUND(I137*H137,2)</f>
        <v>0</v>
      </c>
      <c r="K137" s="271" t="s">
        <v>241</v>
      </c>
      <c r="L137" s="276"/>
      <c r="M137" s="277" t="s">
        <v>39</v>
      </c>
      <c r="N137" s="278" t="s">
        <v>53</v>
      </c>
      <c r="O137" s="86"/>
      <c r="P137" s="238">
        <f>O137*H137</f>
        <v>0</v>
      </c>
      <c r="Q137" s="238">
        <v>0.00018000000000000001</v>
      </c>
      <c r="R137" s="238">
        <f>Q137*H137</f>
        <v>0.252</v>
      </c>
      <c r="S137" s="238">
        <v>0</v>
      </c>
      <c r="T137" s="239">
        <f>S137*H137</f>
        <v>0</v>
      </c>
      <c r="U137" s="39"/>
      <c r="V137" s="39"/>
      <c r="W137" s="39"/>
      <c r="X137" s="39"/>
      <c r="Y137" s="39"/>
      <c r="Z137" s="39"/>
      <c r="AA137" s="39"/>
      <c r="AB137" s="39"/>
      <c r="AC137" s="39"/>
      <c r="AD137" s="39"/>
      <c r="AE137" s="39"/>
      <c r="AR137" s="240" t="s">
        <v>289</v>
      </c>
      <c r="AT137" s="240" t="s">
        <v>290</v>
      </c>
      <c r="AU137" s="240" t="s">
        <v>89</v>
      </c>
      <c r="AY137" s="17" t="s">
        <v>235</v>
      </c>
      <c r="BE137" s="241">
        <f>IF(N137="základní",J137,0)</f>
        <v>0</v>
      </c>
      <c r="BF137" s="241">
        <f>IF(N137="snížená",J137,0)</f>
        <v>0</v>
      </c>
      <c r="BG137" s="241">
        <f>IF(N137="zákl. přenesená",J137,0)</f>
        <v>0</v>
      </c>
      <c r="BH137" s="241">
        <f>IF(N137="sníž. přenesená",J137,0)</f>
        <v>0</v>
      </c>
      <c r="BI137" s="241">
        <f>IF(N137="nulová",J137,0)</f>
        <v>0</v>
      </c>
      <c r="BJ137" s="17" t="s">
        <v>242</v>
      </c>
      <c r="BK137" s="241">
        <f>ROUND(I137*H137,2)</f>
        <v>0</v>
      </c>
      <c r="BL137" s="17" t="s">
        <v>242</v>
      </c>
      <c r="BM137" s="240" t="s">
        <v>305</v>
      </c>
    </row>
    <row r="138" s="2" customFormat="1">
      <c r="A138" s="39"/>
      <c r="B138" s="40"/>
      <c r="C138" s="41"/>
      <c r="D138" s="242" t="s">
        <v>244</v>
      </c>
      <c r="E138" s="41"/>
      <c r="F138" s="243" t="s">
        <v>304</v>
      </c>
      <c r="G138" s="41"/>
      <c r="H138" s="41"/>
      <c r="I138" s="149"/>
      <c r="J138" s="41"/>
      <c r="K138" s="41"/>
      <c r="L138" s="45"/>
      <c r="M138" s="244"/>
      <c r="N138" s="245"/>
      <c r="O138" s="86"/>
      <c r="P138" s="86"/>
      <c r="Q138" s="86"/>
      <c r="R138" s="86"/>
      <c r="S138" s="86"/>
      <c r="T138" s="87"/>
      <c r="U138" s="39"/>
      <c r="V138" s="39"/>
      <c r="W138" s="39"/>
      <c r="X138" s="39"/>
      <c r="Y138" s="39"/>
      <c r="Z138" s="39"/>
      <c r="AA138" s="39"/>
      <c r="AB138" s="39"/>
      <c r="AC138" s="39"/>
      <c r="AD138" s="39"/>
      <c r="AE138" s="39"/>
      <c r="AT138" s="17" t="s">
        <v>244</v>
      </c>
      <c r="AU138" s="17" t="s">
        <v>89</v>
      </c>
    </row>
    <row r="139" s="13" customFormat="1">
      <c r="A139" s="13"/>
      <c r="B139" s="247"/>
      <c r="C139" s="248"/>
      <c r="D139" s="242" t="s">
        <v>248</v>
      </c>
      <c r="E139" s="249" t="s">
        <v>39</v>
      </c>
      <c r="F139" s="250" t="s">
        <v>306</v>
      </c>
      <c r="G139" s="248"/>
      <c r="H139" s="251">
        <v>1400</v>
      </c>
      <c r="I139" s="252"/>
      <c r="J139" s="248"/>
      <c r="K139" s="248"/>
      <c r="L139" s="253"/>
      <c r="M139" s="254"/>
      <c r="N139" s="255"/>
      <c r="O139" s="255"/>
      <c r="P139" s="255"/>
      <c r="Q139" s="255"/>
      <c r="R139" s="255"/>
      <c r="S139" s="255"/>
      <c r="T139" s="256"/>
      <c r="U139" s="13"/>
      <c r="V139" s="13"/>
      <c r="W139" s="13"/>
      <c r="X139" s="13"/>
      <c r="Y139" s="13"/>
      <c r="Z139" s="13"/>
      <c r="AA139" s="13"/>
      <c r="AB139" s="13"/>
      <c r="AC139" s="13"/>
      <c r="AD139" s="13"/>
      <c r="AE139" s="13"/>
      <c r="AT139" s="257" t="s">
        <v>248</v>
      </c>
      <c r="AU139" s="257" t="s">
        <v>89</v>
      </c>
      <c r="AV139" s="13" t="s">
        <v>89</v>
      </c>
      <c r="AW139" s="13" t="s">
        <v>41</v>
      </c>
      <c r="AX139" s="13" t="s">
        <v>80</v>
      </c>
      <c r="AY139" s="257" t="s">
        <v>235</v>
      </c>
    </row>
    <row r="140" s="14" customFormat="1">
      <c r="A140" s="14"/>
      <c r="B140" s="258"/>
      <c r="C140" s="259"/>
      <c r="D140" s="242" t="s">
        <v>248</v>
      </c>
      <c r="E140" s="260" t="s">
        <v>192</v>
      </c>
      <c r="F140" s="261" t="s">
        <v>250</v>
      </c>
      <c r="G140" s="259"/>
      <c r="H140" s="262">
        <v>1400</v>
      </c>
      <c r="I140" s="263"/>
      <c r="J140" s="259"/>
      <c r="K140" s="259"/>
      <c r="L140" s="264"/>
      <c r="M140" s="265"/>
      <c r="N140" s="266"/>
      <c r="O140" s="266"/>
      <c r="P140" s="266"/>
      <c r="Q140" s="266"/>
      <c r="R140" s="266"/>
      <c r="S140" s="266"/>
      <c r="T140" s="267"/>
      <c r="U140" s="14"/>
      <c r="V140" s="14"/>
      <c r="W140" s="14"/>
      <c r="X140" s="14"/>
      <c r="Y140" s="14"/>
      <c r="Z140" s="14"/>
      <c r="AA140" s="14"/>
      <c r="AB140" s="14"/>
      <c r="AC140" s="14"/>
      <c r="AD140" s="14"/>
      <c r="AE140" s="14"/>
      <c r="AT140" s="268" t="s">
        <v>248</v>
      </c>
      <c r="AU140" s="268" t="s">
        <v>89</v>
      </c>
      <c r="AV140" s="14" t="s">
        <v>242</v>
      </c>
      <c r="AW140" s="14" t="s">
        <v>41</v>
      </c>
      <c r="AX140" s="14" t="s">
        <v>87</v>
      </c>
      <c r="AY140" s="268" t="s">
        <v>235</v>
      </c>
    </row>
    <row r="141" s="2" customFormat="1" ht="21.75" customHeight="1">
      <c r="A141" s="39"/>
      <c r="B141" s="40"/>
      <c r="C141" s="269" t="s">
        <v>307</v>
      </c>
      <c r="D141" s="269" t="s">
        <v>290</v>
      </c>
      <c r="E141" s="270" t="s">
        <v>308</v>
      </c>
      <c r="F141" s="271" t="s">
        <v>309</v>
      </c>
      <c r="G141" s="272" t="s">
        <v>191</v>
      </c>
      <c r="H141" s="273">
        <v>2800</v>
      </c>
      <c r="I141" s="274"/>
      <c r="J141" s="275">
        <f>ROUND(I141*H141,2)</f>
        <v>0</v>
      </c>
      <c r="K141" s="271" t="s">
        <v>241</v>
      </c>
      <c r="L141" s="276"/>
      <c r="M141" s="277" t="s">
        <v>39</v>
      </c>
      <c r="N141" s="278" t="s">
        <v>53</v>
      </c>
      <c r="O141" s="86"/>
      <c r="P141" s="238">
        <f>O141*H141</f>
        <v>0</v>
      </c>
      <c r="Q141" s="238">
        <v>0.00123</v>
      </c>
      <c r="R141" s="238">
        <f>Q141*H141</f>
        <v>3.444</v>
      </c>
      <c r="S141" s="238">
        <v>0</v>
      </c>
      <c r="T141" s="239">
        <f>S141*H141</f>
        <v>0</v>
      </c>
      <c r="U141" s="39"/>
      <c r="V141" s="39"/>
      <c r="W141" s="39"/>
      <c r="X141" s="39"/>
      <c r="Y141" s="39"/>
      <c r="Z141" s="39"/>
      <c r="AA141" s="39"/>
      <c r="AB141" s="39"/>
      <c r="AC141" s="39"/>
      <c r="AD141" s="39"/>
      <c r="AE141" s="39"/>
      <c r="AR141" s="240" t="s">
        <v>289</v>
      </c>
      <c r="AT141" s="240" t="s">
        <v>290</v>
      </c>
      <c r="AU141" s="240" t="s">
        <v>89</v>
      </c>
      <c r="AY141" s="17" t="s">
        <v>235</v>
      </c>
      <c r="BE141" s="241">
        <f>IF(N141="základní",J141,0)</f>
        <v>0</v>
      </c>
      <c r="BF141" s="241">
        <f>IF(N141="snížená",J141,0)</f>
        <v>0</v>
      </c>
      <c r="BG141" s="241">
        <f>IF(N141="zákl. přenesená",J141,0)</f>
        <v>0</v>
      </c>
      <c r="BH141" s="241">
        <f>IF(N141="sníž. přenesená",J141,0)</f>
        <v>0</v>
      </c>
      <c r="BI141" s="241">
        <f>IF(N141="nulová",J141,0)</f>
        <v>0</v>
      </c>
      <c r="BJ141" s="17" t="s">
        <v>242</v>
      </c>
      <c r="BK141" s="241">
        <f>ROUND(I141*H141,2)</f>
        <v>0</v>
      </c>
      <c r="BL141" s="17" t="s">
        <v>242</v>
      </c>
      <c r="BM141" s="240" t="s">
        <v>310</v>
      </c>
    </row>
    <row r="142" s="2" customFormat="1">
      <c r="A142" s="39"/>
      <c r="B142" s="40"/>
      <c r="C142" s="41"/>
      <c r="D142" s="242" t="s">
        <v>244</v>
      </c>
      <c r="E142" s="41"/>
      <c r="F142" s="243" t="s">
        <v>309</v>
      </c>
      <c r="G142" s="41"/>
      <c r="H142" s="41"/>
      <c r="I142" s="149"/>
      <c r="J142" s="41"/>
      <c r="K142" s="41"/>
      <c r="L142" s="45"/>
      <c r="M142" s="244"/>
      <c r="N142" s="245"/>
      <c r="O142" s="86"/>
      <c r="P142" s="86"/>
      <c r="Q142" s="86"/>
      <c r="R142" s="86"/>
      <c r="S142" s="86"/>
      <c r="T142" s="87"/>
      <c r="U142" s="39"/>
      <c r="V142" s="39"/>
      <c r="W142" s="39"/>
      <c r="X142" s="39"/>
      <c r="Y142" s="39"/>
      <c r="Z142" s="39"/>
      <c r="AA142" s="39"/>
      <c r="AB142" s="39"/>
      <c r="AC142" s="39"/>
      <c r="AD142" s="39"/>
      <c r="AE142" s="39"/>
      <c r="AT142" s="17" t="s">
        <v>244</v>
      </c>
      <c r="AU142" s="17" t="s">
        <v>89</v>
      </c>
    </row>
    <row r="143" s="13" customFormat="1">
      <c r="A143" s="13"/>
      <c r="B143" s="247"/>
      <c r="C143" s="248"/>
      <c r="D143" s="242" t="s">
        <v>248</v>
      </c>
      <c r="E143" s="249" t="s">
        <v>39</v>
      </c>
      <c r="F143" s="250" t="s">
        <v>311</v>
      </c>
      <c r="G143" s="248"/>
      <c r="H143" s="251">
        <v>2800</v>
      </c>
      <c r="I143" s="252"/>
      <c r="J143" s="248"/>
      <c r="K143" s="248"/>
      <c r="L143" s="253"/>
      <c r="M143" s="254"/>
      <c r="N143" s="255"/>
      <c r="O143" s="255"/>
      <c r="P143" s="255"/>
      <c r="Q143" s="255"/>
      <c r="R143" s="255"/>
      <c r="S143" s="255"/>
      <c r="T143" s="256"/>
      <c r="U143" s="13"/>
      <c r="V143" s="13"/>
      <c r="W143" s="13"/>
      <c r="X143" s="13"/>
      <c r="Y143" s="13"/>
      <c r="Z143" s="13"/>
      <c r="AA143" s="13"/>
      <c r="AB143" s="13"/>
      <c r="AC143" s="13"/>
      <c r="AD143" s="13"/>
      <c r="AE143" s="13"/>
      <c r="AT143" s="257" t="s">
        <v>248</v>
      </c>
      <c r="AU143" s="257" t="s">
        <v>89</v>
      </c>
      <c r="AV143" s="13" t="s">
        <v>89</v>
      </c>
      <c r="AW143" s="13" t="s">
        <v>41</v>
      </c>
      <c r="AX143" s="13" t="s">
        <v>80</v>
      </c>
      <c r="AY143" s="257" t="s">
        <v>235</v>
      </c>
    </row>
    <row r="144" s="14" customFormat="1">
      <c r="A144" s="14"/>
      <c r="B144" s="258"/>
      <c r="C144" s="259"/>
      <c r="D144" s="242" t="s">
        <v>248</v>
      </c>
      <c r="E144" s="260" t="s">
        <v>312</v>
      </c>
      <c r="F144" s="261" t="s">
        <v>250</v>
      </c>
      <c r="G144" s="259"/>
      <c r="H144" s="262">
        <v>2800</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248</v>
      </c>
      <c r="AU144" s="268" t="s">
        <v>89</v>
      </c>
      <c r="AV144" s="14" t="s">
        <v>242</v>
      </c>
      <c r="AW144" s="14" t="s">
        <v>41</v>
      </c>
      <c r="AX144" s="14" t="s">
        <v>87</v>
      </c>
      <c r="AY144" s="268" t="s">
        <v>235</v>
      </c>
    </row>
    <row r="145" s="2" customFormat="1" ht="21.75" customHeight="1">
      <c r="A145" s="39"/>
      <c r="B145" s="40"/>
      <c r="C145" s="269" t="s">
        <v>313</v>
      </c>
      <c r="D145" s="269" t="s">
        <v>290</v>
      </c>
      <c r="E145" s="270" t="s">
        <v>314</v>
      </c>
      <c r="F145" s="271" t="s">
        <v>315</v>
      </c>
      <c r="G145" s="272" t="s">
        <v>191</v>
      </c>
      <c r="H145" s="273">
        <v>2</v>
      </c>
      <c r="I145" s="274"/>
      <c r="J145" s="275">
        <f>ROUND(I145*H145,2)</f>
        <v>0</v>
      </c>
      <c r="K145" s="271" t="s">
        <v>241</v>
      </c>
      <c r="L145" s="276"/>
      <c r="M145" s="277" t="s">
        <v>39</v>
      </c>
      <c r="N145" s="278" t="s">
        <v>53</v>
      </c>
      <c r="O145" s="86"/>
      <c r="P145" s="238">
        <f>O145*H145</f>
        <v>0</v>
      </c>
      <c r="Q145" s="238">
        <v>0.2195</v>
      </c>
      <c r="R145" s="238">
        <f>Q145*H145</f>
        <v>0.439</v>
      </c>
      <c r="S145" s="238">
        <v>0</v>
      </c>
      <c r="T145" s="239">
        <f>S145*H145</f>
        <v>0</v>
      </c>
      <c r="U145" s="39"/>
      <c r="V145" s="39"/>
      <c r="W145" s="39"/>
      <c r="X145" s="39"/>
      <c r="Y145" s="39"/>
      <c r="Z145" s="39"/>
      <c r="AA145" s="39"/>
      <c r="AB145" s="39"/>
      <c r="AC145" s="39"/>
      <c r="AD145" s="39"/>
      <c r="AE145" s="39"/>
      <c r="AR145" s="240" t="s">
        <v>289</v>
      </c>
      <c r="AT145" s="240" t="s">
        <v>290</v>
      </c>
      <c r="AU145" s="240" t="s">
        <v>89</v>
      </c>
      <c r="AY145" s="17" t="s">
        <v>235</v>
      </c>
      <c r="BE145" s="241">
        <f>IF(N145="základní",J145,0)</f>
        <v>0</v>
      </c>
      <c r="BF145" s="241">
        <f>IF(N145="snížená",J145,0)</f>
        <v>0</v>
      </c>
      <c r="BG145" s="241">
        <f>IF(N145="zákl. přenesená",J145,0)</f>
        <v>0</v>
      </c>
      <c r="BH145" s="241">
        <f>IF(N145="sníž. přenesená",J145,0)</f>
        <v>0</v>
      </c>
      <c r="BI145" s="241">
        <f>IF(N145="nulová",J145,0)</f>
        <v>0</v>
      </c>
      <c r="BJ145" s="17" t="s">
        <v>242</v>
      </c>
      <c r="BK145" s="241">
        <f>ROUND(I145*H145,2)</f>
        <v>0</v>
      </c>
      <c r="BL145" s="17" t="s">
        <v>242</v>
      </c>
      <c r="BM145" s="240" t="s">
        <v>316</v>
      </c>
    </row>
    <row r="146" s="2" customFormat="1">
      <c r="A146" s="39"/>
      <c r="B146" s="40"/>
      <c r="C146" s="41"/>
      <c r="D146" s="242" t="s">
        <v>244</v>
      </c>
      <c r="E146" s="41"/>
      <c r="F146" s="243" t="s">
        <v>315</v>
      </c>
      <c r="G146" s="41"/>
      <c r="H146" s="41"/>
      <c r="I146" s="149"/>
      <c r="J146" s="41"/>
      <c r="K146" s="41"/>
      <c r="L146" s="45"/>
      <c r="M146" s="244"/>
      <c r="N146" s="245"/>
      <c r="O146" s="86"/>
      <c r="P146" s="86"/>
      <c r="Q146" s="86"/>
      <c r="R146" s="86"/>
      <c r="S146" s="86"/>
      <c r="T146" s="87"/>
      <c r="U146" s="39"/>
      <c r="V146" s="39"/>
      <c r="W146" s="39"/>
      <c r="X146" s="39"/>
      <c r="Y146" s="39"/>
      <c r="Z146" s="39"/>
      <c r="AA146" s="39"/>
      <c r="AB146" s="39"/>
      <c r="AC146" s="39"/>
      <c r="AD146" s="39"/>
      <c r="AE146" s="39"/>
      <c r="AT146" s="17" t="s">
        <v>244</v>
      </c>
      <c r="AU146" s="17" t="s">
        <v>89</v>
      </c>
    </row>
    <row r="147" s="13" customFormat="1">
      <c r="A147" s="13"/>
      <c r="B147" s="247"/>
      <c r="C147" s="248"/>
      <c r="D147" s="242" t="s">
        <v>248</v>
      </c>
      <c r="E147" s="249" t="s">
        <v>39</v>
      </c>
      <c r="F147" s="250" t="s">
        <v>317</v>
      </c>
      <c r="G147" s="248"/>
      <c r="H147" s="251">
        <v>2</v>
      </c>
      <c r="I147" s="252"/>
      <c r="J147" s="248"/>
      <c r="K147" s="248"/>
      <c r="L147" s="253"/>
      <c r="M147" s="254"/>
      <c r="N147" s="255"/>
      <c r="O147" s="255"/>
      <c r="P147" s="255"/>
      <c r="Q147" s="255"/>
      <c r="R147" s="255"/>
      <c r="S147" s="255"/>
      <c r="T147" s="256"/>
      <c r="U147" s="13"/>
      <c r="V147" s="13"/>
      <c r="W147" s="13"/>
      <c r="X147" s="13"/>
      <c r="Y147" s="13"/>
      <c r="Z147" s="13"/>
      <c r="AA147" s="13"/>
      <c r="AB147" s="13"/>
      <c r="AC147" s="13"/>
      <c r="AD147" s="13"/>
      <c r="AE147" s="13"/>
      <c r="AT147" s="257" t="s">
        <v>248</v>
      </c>
      <c r="AU147" s="257" t="s">
        <v>89</v>
      </c>
      <c r="AV147" s="13" t="s">
        <v>89</v>
      </c>
      <c r="AW147" s="13" t="s">
        <v>41</v>
      </c>
      <c r="AX147" s="13" t="s">
        <v>80</v>
      </c>
      <c r="AY147" s="257" t="s">
        <v>235</v>
      </c>
    </row>
    <row r="148" s="14" customFormat="1">
      <c r="A148" s="14"/>
      <c r="B148" s="258"/>
      <c r="C148" s="259"/>
      <c r="D148" s="242" t="s">
        <v>248</v>
      </c>
      <c r="E148" s="260" t="s">
        <v>189</v>
      </c>
      <c r="F148" s="261" t="s">
        <v>250</v>
      </c>
      <c r="G148" s="259"/>
      <c r="H148" s="262">
        <v>2</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248</v>
      </c>
      <c r="AU148" s="268" t="s">
        <v>89</v>
      </c>
      <c r="AV148" s="14" t="s">
        <v>242</v>
      </c>
      <c r="AW148" s="14" t="s">
        <v>41</v>
      </c>
      <c r="AX148" s="14" t="s">
        <v>87</v>
      </c>
      <c r="AY148" s="268" t="s">
        <v>235</v>
      </c>
    </row>
    <row r="149" s="2" customFormat="1" ht="21.75" customHeight="1">
      <c r="A149" s="39"/>
      <c r="B149" s="40"/>
      <c r="C149" s="269" t="s">
        <v>318</v>
      </c>
      <c r="D149" s="269" t="s">
        <v>290</v>
      </c>
      <c r="E149" s="270" t="s">
        <v>319</v>
      </c>
      <c r="F149" s="271" t="s">
        <v>320</v>
      </c>
      <c r="G149" s="272" t="s">
        <v>191</v>
      </c>
      <c r="H149" s="273">
        <v>7</v>
      </c>
      <c r="I149" s="274"/>
      <c r="J149" s="275">
        <f>ROUND(I149*H149,2)</f>
        <v>0</v>
      </c>
      <c r="K149" s="271" t="s">
        <v>241</v>
      </c>
      <c r="L149" s="276"/>
      <c r="M149" s="277" t="s">
        <v>39</v>
      </c>
      <c r="N149" s="278" t="s">
        <v>53</v>
      </c>
      <c r="O149" s="86"/>
      <c r="P149" s="238">
        <f>O149*H149</f>
        <v>0</v>
      </c>
      <c r="Q149" s="238">
        <v>5.9268000000000001</v>
      </c>
      <c r="R149" s="238">
        <f>Q149*H149</f>
        <v>41.4876</v>
      </c>
      <c r="S149" s="238">
        <v>0</v>
      </c>
      <c r="T149" s="239">
        <f>S149*H149</f>
        <v>0</v>
      </c>
      <c r="U149" s="39"/>
      <c r="V149" s="39"/>
      <c r="W149" s="39"/>
      <c r="X149" s="39"/>
      <c r="Y149" s="39"/>
      <c r="Z149" s="39"/>
      <c r="AA149" s="39"/>
      <c r="AB149" s="39"/>
      <c r="AC149" s="39"/>
      <c r="AD149" s="39"/>
      <c r="AE149" s="39"/>
      <c r="AR149" s="240" t="s">
        <v>289</v>
      </c>
      <c r="AT149" s="240" t="s">
        <v>290</v>
      </c>
      <c r="AU149" s="240" t="s">
        <v>89</v>
      </c>
      <c r="AY149" s="17" t="s">
        <v>235</v>
      </c>
      <c r="BE149" s="241">
        <f>IF(N149="základní",J149,0)</f>
        <v>0</v>
      </c>
      <c r="BF149" s="241">
        <f>IF(N149="snížená",J149,0)</f>
        <v>0</v>
      </c>
      <c r="BG149" s="241">
        <f>IF(N149="zákl. přenesená",J149,0)</f>
        <v>0</v>
      </c>
      <c r="BH149" s="241">
        <f>IF(N149="sníž. přenesená",J149,0)</f>
        <v>0</v>
      </c>
      <c r="BI149" s="241">
        <f>IF(N149="nulová",J149,0)</f>
        <v>0</v>
      </c>
      <c r="BJ149" s="17" t="s">
        <v>242</v>
      </c>
      <c r="BK149" s="241">
        <f>ROUND(I149*H149,2)</f>
        <v>0</v>
      </c>
      <c r="BL149" s="17" t="s">
        <v>242</v>
      </c>
      <c r="BM149" s="240" t="s">
        <v>321</v>
      </c>
    </row>
    <row r="150" s="2" customFormat="1">
      <c r="A150" s="39"/>
      <c r="B150" s="40"/>
      <c r="C150" s="41"/>
      <c r="D150" s="242" t="s">
        <v>244</v>
      </c>
      <c r="E150" s="41"/>
      <c r="F150" s="243" t="s">
        <v>320</v>
      </c>
      <c r="G150" s="41"/>
      <c r="H150" s="41"/>
      <c r="I150" s="149"/>
      <c r="J150" s="41"/>
      <c r="K150" s="41"/>
      <c r="L150" s="45"/>
      <c r="M150" s="244"/>
      <c r="N150" s="245"/>
      <c r="O150" s="86"/>
      <c r="P150" s="86"/>
      <c r="Q150" s="86"/>
      <c r="R150" s="86"/>
      <c r="S150" s="86"/>
      <c r="T150" s="87"/>
      <c r="U150" s="39"/>
      <c r="V150" s="39"/>
      <c r="W150" s="39"/>
      <c r="X150" s="39"/>
      <c r="Y150" s="39"/>
      <c r="Z150" s="39"/>
      <c r="AA150" s="39"/>
      <c r="AB150" s="39"/>
      <c r="AC150" s="39"/>
      <c r="AD150" s="39"/>
      <c r="AE150" s="39"/>
      <c r="AT150" s="17" t="s">
        <v>244</v>
      </c>
      <c r="AU150" s="17" t="s">
        <v>89</v>
      </c>
    </row>
    <row r="151" s="2" customFormat="1">
      <c r="A151" s="39"/>
      <c r="B151" s="40"/>
      <c r="C151" s="41"/>
      <c r="D151" s="242" t="s">
        <v>294</v>
      </c>
      <c r="E151" s="41"/>
      <c r="F151" s="246" t="s">
        <v>301</v>
      </c>
      <c r="G151" s="41"/>
      <c r="H151" s="41"/>
      <c r="I151" s="149"/>
      <c r="J151" s="41"/>
      <c r="K151" s="41"/>
      <c r="L151" s="45"/>
      <c r="M151" s="244"/>
      <c r="N151" s="245"/>
      <c r="O151" s="86"/>
      <c r="P151" s="86"/>
      <c r="Q151" s="86"/>
      <c r="R151" s="86"/>
      <c r="S151" s="86"/>
      <c r="T151" s="87"/>
      <c r="U151" s="39"/>
      <c r="V151" s="39"/>
      <c r="W151" s="39"/>
      <c r="X151" s="39"/>
      <c r="Y151" s="39"/>
      <c r="Z151" s="39"/>
      <c r="AA151" s="39"/>
      <c r="AB151" s="39"/>
      <c r="AC151" s="39"/>
      <c r="AD151" s="39"/>
      <c r="AE151" s="39"/>
      <c r="AT151" s="17" t="s">
        <v>294</v>
      </c>
      <c r="AU151" s="17" t="s">
        <v>89</v>
      </c>
    </row>
    <row r="152" s="13" customFormat="1">
      <c r="A152" s="13"/>
      <c r="B152" s="247"/>
      <c r="C152" s="248"/>
      <c r="D152" s="242" t="s">
        <v>248</v>
      </c>
      <c r="E152" s="249" t="s">
        <v>39</v>
      </c>
      <c r="F152" s="250" t="s">
        <v>322</v>
      </c>
      <c r="G152" s="248"/>
      <c r="H152" s="251">
        <v>7</v>
      </c>
      <c r="I152" s="252"/>
      <c r="J152" s="248"/>
      <c r="K152" s="248"/>
      <c r="L152" s="253"/>
      <c r="M152" s="254"/>
      <c r="N152" s="255"/>
      <c r="O152" s="255"/>
      <c r="P152" s="255"/>
      <c r="Q152" s="255"/>
      <c r="R152" s="255"/>
      <c r="S152" s="255"/>
      <c r="T152" s="256"/>
      <c r="U152" s="13"/>
      <c r="V152" s="13"/>
      <c r="W152" s="13"/>
      <c r="X152" s="13"/>
      <c r="Y152" s="13"/>
      <c r="Z152" s="13"/>
      <c r="AA152" s="13"/>
      <c r="AB152" s="13"/>
      <c r="AC152" s="13"/>
      <c r="AD152" s="13"/>
      <c r="AE152" s="13"/>
      <c r="AT152" s="257" t="s">
        <v>248</v>
      </c>
      <c r="AU152" s="257" t="s">
        <v>89</v>
      </c>
      <c r="AV152" s="13" t="s">
        <v>89</v>
      </c>
      <c r="AW152" s="13" t="s">
        <v>41</v>
      </c>
      <c r="AX152" s="13" t="s">
        <v>80</v>
      </c>
      <c r="AY152" s="257" t="s">
        <v>235</v>
      </c>
    </row>
    <row r="153" s="14" customFormat="1">
      <c r="A153" s="14"/>
      <c r="B153" s="258"/>
      <c r="C153" s="259"/>
      <c r="D153" s="242" t="s">
        <v>248</v>
      </c>
      <c r="E153" s="260" t="s">
        <v>39</v>
      </c>
      <c r="F153" s="261" t="s">
        <v>250</v>
      </c>
      <c r="G153" s="259"/>
      <c r="H153" s="262">
        <v>7</v>
      </c>
      <c r="I153" s="263"/>
      <c r="J153" s="259"/>
      <c r="K153" s="259"/>
      <c r="L153" s="264"/>
      <c r="M153" s="265"/>
      <c r="N153" s="266"/>
      <c r="O153" s="266"/>
      <c r="P153" s="266"/>
      <c r="Q153" s="266"/>
      <c r="R153" s="266"/>
      <c r="S153" s="266"/>
      <c r="T153" s="267"/>
      <c r="U153" s="14"/>
      <c r="V153" s="14"/>
      <c r="W153" s="14"/>
      <c r="X153" s="14"/>
      <c r="Y153" s="14"/>
      <c r="Z153" s="14"/>
      <c r="AA153" s="14"/>
      <c r="AB153" s="14"/>
      <c r="AC153" s="14"/>
      <c r="AD153" s="14"/>
      <c r="AE153" s="14"/>
      <c r="AT153" s="268" t="s">
        <v>248</v>
      </c>
      <c r="AU153" s="268" t="s">
        <v>89</v>
      </c>
      <c r="AV153" s="14" t="s">
        <v>242</v>
      </c>
      <c r="AW153" s="14" t="s">
        <v>41</v>
      </c>
      <c r="AX153" s="14" t="s">
        <v>87</v>
      </c>
      <c r="AY153" s="268" t="s">
        <v>235</v>
      </c>
    </row>
    <row r="154" s="2" customFormat="1" ht="21.75" customHeight="1">
      <c r="A154" s="39"/>
      <c r="B154" s="40"/>
      <c r="C154" s="229" t="s">
        <v>323</v>
      </c>
      <c r="D154" s="229" t="s">
        <v>238</v>
      </c>
      <c r="E154" s="230" t="s">
        <v>324</v>
      </c>
      <c r="F154" s="231" t="s">
        <v>325</v>
      </c>
      <c r="G154" s="232" t="s">
        <v>191</v>
      </c>
      <c r="H154" s="233">
        <v>140</v>
      </c>
      <c r="I154" s="234"/>
      <c r="J154" s="235">
        <f>ROUND(I154*H154,2)</f>
        <v>0</v>
      </c>
      <c r="K154" s="231" t="s">
        <v>241</v>
      </c>
      <c r="L154" s="45"/>
      <c r="M154" s="236" t="s">
        <v>39</v>
      </c>
      <c r="N154" s="237" t="s">
        <v>53</v>
      </c>
      <c r="O154" s="86"/>
      <c r="P154" s="238">
        <f>O154*H154</f>
        <v>0</v>
      </c>
      <c r="Q154" s="238">
        <v>0</v>
      </c>
      <c r="R154" s="238">
        <f>Q154*H154</f>
        <v>0</v>
      </c>
      <c r="S154" s="238">
        <v>0</v>
      </c>
      <c r="T154" s="239">
        <f>S154*H154</f>
        <v>0</v>
      </c>
      <c r="U154" s="39"/>
      <c r="V154" s="39"/>
      <c r="W154" s="39"/>
      <c r="X154" s="39"/>
      <c r="Y154" s="39"/>
      <c r="Z154" s="39"/>
      <c r="AA154" s="39"/>
      <c r="AB154" s="39"/>
      <c r="AC154" s="39"/>
      <c r="AD154" s="39"/>
      <c r="AE154" s="39"/>
      <c r="AR154" s="240" t="s">
        <v>242</v>
      </c>
      <c r="AT154" s="240" t="s">
        <v>238</v>
      </c>
      <c r="AU154" s="240" t="s">
        <v>89</v>
      </c>
      <c r="AY154" s="17" t="s">
        <v>235</v>
      </c>
      <c r="BE154" s="241">
        <f>IF(N154="základní",J154,0)</f>
        <v>0</v>
      </c>
      <c r="BF154" s="241">
        <f>IF(N154="snížená",J154,0)</f>
        <v>0</v>
      </c>
      <c r="BG154" s="241">
        <f>IF(N154="zákl. přenesená",J154,0)</f>
        <v>0</v>
      </c>
      <c r="BH154" s="241">
        <f>IF(N154="sníž. přenesená",J154,0)</f>
        <v>0</v>
      </c>
      <c r="BI154" s="241">
        <f>IF(N154="nulová",J154,0)</f>
        <v>0</v>
      </c>
      <c r="BJ154" s="17" t="s">
        <v>242</v>
      </c>
      <c r="BK154" s="241">
        <f>ROUND(I154*H154,2)</f>
        <v>0</v>
      </c>
      <c r="BL154" s="17" t="s">
        <v>242</v>
      </c>
      <c r="BM154" s="240" t="s">
        <v>326</v>
      </c>
    </row>
    <row r="155" s="2" customFormat="1">
      <c r="A155" s="39"/>
      <c r="B155" s="40"/>
      <c r="C155" s="41"/>
      <c r="D155" s="242" t="s">
        <v>244</v>
      </c>
      <c r="E155" s="41"/>
      <c r="F155" s="243" t="s">
        <v>327</v>
      </c>
      <c r="G155" s="41"/>
      <c r="H155" s="41"/>
      <c r="I155" s="149"/>
      <c r="J155" s="41"/>
      <c r="K155" s="41"/>
      <c r="L155" s="45"/>
      <c r="M155" s="244"/>
      <c r="N155" s="245"/>
      <c r="O155" s="86"/>
      <c r="P155" s="86"/>
      <c r="Q155" s="86"/>
      <c r="R155" s="86"/>
      <c r="S155" s="86"/>
      <c r="T155" s="87"/>
      <c r="U155" s="39"/>
      <c r="V155" s="39"/>
      <c r="W155" s="39"/>
      <c r="X155" s="39"/>
      <c r="Y155" s="39"/>
      <c r="Z155" s="39"/>
      <c r="AA155" s="39"/>
      <c r="AB155" s="39"/>
      <c r="AC155" s="39"/>
      <c r="AD155" s="39"/>
      <c r="AE155" s="39"/>
      <c r="AT155" s="17" t="s">
        <v>244</v>
      </c>
      <c r="AU155" s="17" t="s">
        <v>89</v>
      </c>
    </row>
    <row r="156" s="2" customFormat="1">
      <c r="A156" s="39"/>
      <c r="B156" s="40"/>
      <c r="C156" s="41"/>
      <c r="D156" s="242" t="s">
        <v>246</v>
      </c>
      <c r="E156" s="41"/>
      <c r="F156" s="246" t="s">
        <v>328</v>
      </c>
      <c r="G156" s="41"/>
      <c r="H156" s="41"/>
      <c r="I156" s="149"/>
      <c r="J156" s="41"/>
      <c r="K156" s="41"/>
      <c r="L156" s="45"/>
      <c r="M156" s="244"/>
      <c r="N156" s="245"/>
      <c r="O156" s="86"/>
      <c r="P156" s="86"/>
      <c r="Q156" s="86"/>
      <c r="R156" s="86"/>
      <c r="S156" s="86"/>
      <c r="T156" s="87"/>
      <c r="U156" s="39"/>
      <c r="V156" s="39"/>
      <c r="W156" s="39"/>
      <c r="X156" s="39"/>
      <c r="Y156" s="39"/>
      <c r="Z156" s="39"/>
      <c r="AA156" s="39"/>
      <c r="AB156" s="39"/>
      <c r="AC156" s="39"/>
      <c r="AD156" s="39"/>
      <c r="AE156" s="39"/>
      <c r="AT156" s="17" t="s">
        <v>246</v>
      </c>
      <c r="AU156" s="17" t="s">
        <v>89</v>
      </c>
    </row>
    <row r="157" s="13" customFormat="1">
      <c r="A157" s="13"/>
      <c r="B157" s="247"/>
      <c r="C157" s="248"/>
      <c r="D157" s="242" t="s">
        <v>248</v>
      </c>
      <c r="E157" s="249" t="s">
        <v>39</v>
      </c>
      <c r="F157" s="250" t="s">
        <v>329</v>
      </c>
      <c r="G157" s="248"/>
      <c r="H157" s="251">
        <v>140</v>
      </c>
      <c r="I157" s="252"/>
      <c r="J157" s="248"/>
      <c r="K157" s="248"/>
      <c r="L157" s="253"/>
      <c r="M157" s="254"/>
      <c r="N157" s="255"/>
      <c r="O157" s="255"/>
      <c r="P157" s="255"/>
      <c r="Q157" s="255"/>
      <c r="R157" s="255"/>
      <c r="S157" s="255"/>
      <c r="T157" s="256"/>
      <c r="U157" s="13"/>
      <c r="V157" s="13"/>
      <c r="W157" s="13"/>
      <c r="X157" s="13"/>
      <c r="Y157" s="13"/>
      <c r="Z157" s="13"/>
      <c r="AA157" s="13"/>
      <c r="AB157" s="13"/>
      <c r="AC157" s="13"/>
      <c r="AD157" s="13"/>
      <c r="AE157" s="13"/>
      <c r="AT157" s="257" t="s">
        <v>248</v>
      </c>
      <c r="AU157" s="257" t="s">
        <v>89</v>
      </c>
      <c r="AV157" s="13" t="s">
        <v>89</v>
      </c>
      <c r="AW157" s="13" t="s">
        <v>41</v>
      </c>
      <c r="AX157" s="13" t="s">
        <v>80</v>
      </c>
      <c r="AY157" s="257" t="s">
        <v>235</v>
      </c>
    </row>
    <row r="158" s="14" customFormat="1">
      <c r="A158" s="14"/>
      <c r="B158" s="258"/>
      <c r="C158" s="259"/>
      <c r="D158" s="242" t="s">
        <v>248</v>
      </c>
      <c r="E158" s="260" t="s">
        <v>39</v>
      </c>
      <c r="F158" s="261" t="s">
        <v>250</v>
      </c>
      <c r="G158" s="259"/>
      <c r="H158" s="262">
        <v>140</v>
      </c>
      <c r="I158" s="263"/>
      <c r="J158" s="259"/>
      <c r="K158" s="259"/>
      <c r="L158" s="264"/>
      <c r="M158" s="265"/>
      <c r="N158" s="266"/>
      <c r="O158" s="266"/>
      <c r="P158" s="266"/>
      <c r="Q158" s="266"/>
      <c r="R158" s="266"/>
      <c r="S158" s="266"/>
      <c r="T158" s="267"/>
      <c r="U158" s="14"/>
      <c r="V158" s="14"/>
      <c r="W158" s="14"/>
      <c r="X158" s="14"/>
      <c r="Y158" s="14"/>
      <c r="Z158" s="14"/>
      <c r="AA158" s="14"/>
      <c r="AB158" s="14"/>
      <c r="AC158" s="14"/>
      <c r="AD158" s="14"/>
      <c r="AE158" s="14"/>
      <c r="AT158" s="268" t="s">
        <v>248</v>
      </c>
      <c r="AU158" s="268" t="s">
        <v>89</v>
      </c>
      <c r="AV158" s="14" t="s">
        <v>242</v>
      </c>
      <c r="AW158" s="14" t="s">
        <v>41</v>
      </c>
      <c r="AX158" s="14" t="s">
        <v>87</v>
      </c>
      <c r="AY158" s="268" t="s">
        <v>235</v>
      </c>
    </row>
    <row r="159" s="2" customFormat="1" ht="21.75" customHeight="1">
      <c r="A159" s="39"/>
      <c r="B159" s="40"/>
      <c r="C159" s="229" t="s">
        <v>8</v>
      </c>
      <c r="D159" s="229" t="s">
        <v>238</v>
      </c>
      <c r="E159" s="230" t="s">
        <v>330</v>
      </c>
      <c r="F159" s="231" t="s">
        <v>331</v>
      </c>
      <c r="G159" s="232" t="s">
        <v>191</v>
      </c>
      <c r="H159" s="233">
        <v>8</v>
      </c>
      <c r="I159" s="234"/>
      <c r="J159" s="235">
        <f>ROUND(I159*H159,2)</f>
        <v>0</v>
      </c>
      <c r="K159" s="231" t="s">
        <v>241</v>
      </c>
      <c r="L159" s="45"/>
      <c r="M159" s="236" t="s">
        <v>39</v>
      </c>
      <c r="N159" s="237" t="s">
        <v>53</v>
      </c>
      <c r="O159" s="86"/>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242</v>
      </c>
      <c r="AT159" s="240" t="s">
        <v>238</v>
      </c>
      <c r="AU159" s="240" t="s">
        <v>89</v>
      </c>
      <c r="AY159" s="17" t="s">
        <v>235</v>
      </c>
      <c r="BE159" s="241">
        <f>IF(N159="základní",J159,0)</f>
        <v>0</v>
      </c>
      <c r="BF159" s="241">
        <f>IF(N159="snížená",J159,0)</f>
        <v>0</v>
      </c>
      <c r="BG159" s="241">
        <f>IF(N159="zákl. přenesená",J159,0)</f>
        <v>0</v>
      </c>
      <c r="BH159" s="241">
        <f>IF(N159="sníž. přenesená",J159,0)</f>
        <v>0</v>
      </c>
      <c r="BI159" s="241">
        <f>IF(N159="nulová",J159,0)</f>
        <v>0</v>
      </c>
      <c r="BJ159" s="17" t="s">
        <v>242</v>
      </c>
      <c r="BK159" s="241">
        <f>ROUND(I159*H159,2)</f>
        <v>0</v>
      </c>
      <c r="BL159" s="17" t="s">
        <v>242</v>
      </c>
      <c r="BM159" s="240" t="s">
        <v>332</v>
      </c>
    </row>
    <row r="160" s="2" customFormat="1">
      <c r="A160" s="39"/>
      <c r="B160" s="40"/>
      <c r="C160" s="41"/>
      <c r="D160" s="242" t="s">
        <v>244</v>
      </c>
      <c r="E160" s="41"/>
      <c r="F160" s="243" t="s">
        <v>333</v>
      </c>
      <c r="G160" s="41"/>
      <c r="H160" s="41"/>
      <c r="I160" s="149"/>
      <c r="J160" s="41"/>
      <c r="K160" s="41"/>
      <c r="L160" s="45"/>
      <c r="M160" s="244"/>
      <c r="N160" s="245"/>
      <c r="O160" s="86"/>
      <c r="P160" s="86"/>
      <c r="Q160" s="86"/>
      <c r="R160" s="86"/>
      <c r="S160" s="86"/>
      <c r="T160" s="87"/>
      <c r="U160" s="39"/>
      <c r="V160" s="39"/>
      <c r="W160" s="39"/>
      <c r="X160" s="39"/>
      <c r="Y160" s="39"/>
      <c r="Z160" s="39"/>
      <c r="AA160" s="39"/>
      <c r="AB160" s="39"/>
      <c r="AC160" s="39"/>
      <c r="AD160" s="39"/>
      <c r="AE160" s="39"/>
      <c r="AT160" s="17" t="s">
        <v>244</v>
      </c>
      <c r="AU160" s="17" t="s">
        <v>89</v>
      </c>
    </row>
    <row r="161" s="2" customFormat="1">
      <c r="A161" s="39"/>
      <c r="B161" s="40"/>
      <c r="C161" s="41"/>
      <c r="D161" s="242" t="s">
        <v>246</v>
      </c>
      <c r="E161" s="41"/>
      <c r="F161" s="246" t="s">
        <v>334</v>
      </c>
      <c r="G161" s="41"/>
      <c r="H161" s="41"/>
      <c r="I161" s="149"/>
      <c r="J161" s="41"/>
      <c r="K161" s="41"/>
      <c r="L161" s="45"/>
      <c r="M161" s="244"/>
      <c r="N161" s="245"/>
      <c r="O161" s="86"/>
      <c r="P161" s="86"/>
      <c r="Q161" s="86"/>
      <c r="R161" s="86"/>
      <c r="S161" s="86"/>
      <c r="T161" s="87"/>
      <c r="U161" s="39"/>
      <c r="V161" s="39"/>
      <c r="W161" s="39"/>
      <c r="X161" s="39"/>
      <c r="Y161" s="39"/>
      <c r="Z161" s="39"/>
      <c r="AA161" s="39"/>
      <c r="AB161" s="39"/>
      <c r="AC161" s="39"/>
      <c r="AD161" s="39"/>
      <c r="AE161" s="39"/>
      <c r="AT161" s="17" t="s">
        <v>246</v>
      </c>
      <c r="AU161" s="17" t="s">
        <v>89</v>
      </c>
    </row>
    <row r="162" s="13" customFormat="1">
      <c r="A162" s="13"/>
      <c r="B162" s="247"/>
      <c r="C162" s="248"/>
      <c r="D162" s="242" t="s">
        <v>248</v>
      </c>
      <c r="E162" s="249" t="s">
        <v>39</v>
      </c>
      <c r="F162" s="250" t="s">
        <v>335</v>
      </c>
      <c r="G162" s="248"/>
      <c r="H162" s="251">
        <v>8</v>
      </c>
      <c r="I162" s="252"/>
      <c r="J162" s="248"/>
      <c r="K162" s="248"/>
      <c r="L162" s="253"/>
      <c r="M162" s="254"/>
      <c r="N162" s="255"/>
      <c r="O162" s="255"/>
      <c r="P162" s="255"/>
      <c r="Q162" s="255"/>
      <c r="R162" s="255"/>
      <c r="S162" s="255"/>
      <c r="T162" s="256"/>
      <c r="U162" s="13"/>
      <c r="V162" s="13"/>
      <c r="W162" s="13"/>
      <c r="X162" s="13"/>
      <c r="Y162" s="13"/>
      <c r="Z162" s="13"/>
      <c r="AA162" s="13"/>
      <c r="AB162" s="13"/>
      <c r="AC162" s="13"/>
      <c r="AD162" s="13"/>
      <c r="AE162" s="13"/>
      <c r="AT162" s="257" t="s">
        <v>248</v>
      </c>
      <c r="AU162" s="257" t="s">
        <v>89</v>
      </c>
      <c r="AV162" s="13" t="s">
        <v>89</v>
      </c>
      <c r="AW162" s="13" t="s">
        <v>41</v>
      </c>
      <c r="AX162" s="13" t="s">
        <v>80</v>
      </c>
      <c r="AY162" s="257" t="s">
        <v>235</v>
      </c>
    </row>
    <row r="163" s="14" customFormat="1">
      <c r="A163" s="14"/>
      <c r="B163" s="258"/>
      <c r="C163" s="259"/>
      <c r="D163" s="242" t="s">
        <v>248</v>
      </c>
      <c r="E163" s="260" t="s">
        <v>39</v>
      </c>
      <c r="F163" s="261" t="s">
        <v>250</v>
      </c>
      <c r="G163" s="259"/>
      <c r="H163" s="262">
        <v>8</v>
      </c>
      <c r="I163" s="263"/>
      <c r="J163" s="259"/>
      <c r="K163" s="259"/>
      <c r="L163" s="264"/>
      <c r="M163" s="265"/>
      <c r="N163" s="266"/>
      <c r="O163" s="266"/>
      <c r="P163" s="266"/>
      <c r="Q163" s="266"/>
      <c r="R163" s="266"/>
      <c r="S163" s="266"/>
      <c r="T163" s="267"/>
      <c r="U163" s="14"/>
      <c r="V163" s="14"/>
      <c r="W163" s="14"/>
      <c r="X163" s="14"/>
      <c r="Y163" s="14"/>
      <c r="Z163" s="14"/>
      <c r="AA163" s="14"/>
      <c r="AB163" s="14"/>
      <c r="AC163" s="14"/>
      <c r="AD163" s="14"/>
      <c r="AE163" s="14"/>
      <c r="AT163" s="268" t="s">
        <v>248</v>
      </c>
      <c r="AU163" s="268" t="s">
        <v>89</v>
      </c>
      <c r="AV163" s="14" t="s">
        <v>242</v>
      </c>
      <c r="AW163" s="14" t="s">
        <v>41</v>
      </c>
      <c r="AX163" s="14" t="s">
        <v>87</v>
      </c>
      <c r="AY163" s="268" t="s">
        <v>235</v>
      </c>
    </row>
    <row r="164" s="2" customFormat="1" ht="21.75" customHeight="1">
      <c r="A164" s="39"/>
      <c r="B164" s="40"/>
      <c r="C164" s="229" t="s">
        <v>336</v>
      </c>
      <c r="D164" s="229" t="s">
        <v>238</v>
      </c>
      <c r="E164" s="230" t="s">
        <v>337</v>
      </c>
      <c r="F164" s="231" t="s">
        <v>338</v>
      </c>
      <c r="G164" s="232" t="s">
        <v>186</v>
      </c>
      <c r="H164" s="233">
        <v>0.52000000000000002</v>
      </c>
      <c r="I164" s="234"/>
      <c r="J164" s="235">
        <f>ROUND(I164*H164,2)</f>
        <v>0</v>
      </c>
      <c r="K164" s="231" t="s">
        <v>241</v>
      </c>
      <c r="L164" s="45"/>
      <c r="M164" s="236" t="s">
        <v>39</v>
      </c>
      <c r="N164" s="237" t="s">
        <v>53</v>
      </c>
      <c r="O164" s="86"/>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242</v>
      </c>
      <c r="AT164" s="240" t="s">
        <v>238</v>
      </c>
      <c r="AU164" s="240" t="s">
        <v>89</v>
      </c>
      <c r="AY164" s="17" t="s">
        <v>235</v>
      </c>
      <c r="BE164" s="241">
        <f>IF(N164="základní",J164,0)</f>
        <v>0</v>
      </c>
      <c r="BF164" s="241">
        <f>IF(N164="snížená",J164,0)</f>
        <v>0</v>
      </c>
      <c r="BG164" s="241">
        <f>IF(N164="zákl. přenesená",J164,0)</f>
        <v>0</v>
      </c>
      <c r="BH164" s="241">
        <f>IF(N164="sníž. přenesená",J164,0)</f>
        <v>0</v>
      </c>
      <c r="BI164" s="241">
        <f>IF(N164="nulová",J164,0)</f>
        <v>0</v>
      </c>
      <c r="BJ164" s="17" t="s">
        <v>242</v>
      </c>
      <c r="BK164" s="241">
        <f>ROUND(I164*H164,2)</f>
        <v>0</v>
      </c>
      <c r="BL164" s="17" t="s">
        <v>242</v>
      </c>
      <c r="BM164" s="240" t="s">
        <v>339</v>
      </c>
    </row>
    <row r="165" s="2" customFormat="1">
      <c r="A165" s="39"/>
      <c r="B165" s="40"/>
      <c r="C165" s="41"/>
      <c r="D165" s="242" t="s">
        <v>244</v>
      </c>
      <c r="E165" s="41"/>
      <c r="F165" s="243" t="s">
        <v>340</v>
      </c>
      <c r="G165" s="41"/>
      <c r="H165" s="41"/>
      <c r="I165" s="149"/>
      <c r="J165" s="41"/>
      <c r="K165" s="41"/>
      <c r="L165" s="45"/>
      <c r="M165" s="244"/>
      <c r="N165" s="245"/>
      <c r="O165" s="86"/>
      <c r="P165" s="86"/>
      <c r="Q165" s="86"/>
      <c r="R165" s="86"/>
      <c r="S165" s="86"/>
      <c r="T165" s="87"/>
      <c r="U165" s="39"/>
      <c r="V165" s="39"/>
      <c r="W165" s="39"/>
      <c r="X165" s="39"/>
      <c r="Y165" s="39"/>
      <c r="Z165" s="39"/>
      <c r="AA165" s="39"/>
      <c r="AB165" s="39"/>
      <c r="AC165" s="39"/>
      <c r="AD165" s="39"/>
      <c r="AE165" s="39"/>
      <c r="AT165" s="17" t="s">
        <v>244</v>
      </c>
      <c r="AU165" s="17" t="s">
        <v>89</v>
      </c>
    </row>
    <row r="166" s="2" customFormat="1">
      <c r="A166" s="39"/>
      <c r="B166" s="40"/>
      <c r="C166" s="41"/>
      <c r="D166" s="242" t="s">
        <v>246</v>
      </c>
      <c r="E166" s="41"/>
      <c r="F166" s="246" t="s">
        <v>341</v>
      </c>
      <c r="G166" s="41"/>
      <c r="H166" s="41"/>
      <c r="I166" s="149"/>
      <c r="J166" s="41"/>
      <c r="K166" s="41"/>
      <c r="L166" s="45"/>
      <c r="M166" s="244"/>
      <c r="N166" s="245"/>
      <c r="O166" s="86"/>
      <c r="P166" s="86"/>
      <c r="Q166" s="86"/>
      <c r="R166" s="86"/>
      <c r="S166" s="86"/>
      <c r="T166" s="87"/>
      <c r="U166" s="39"/>
      <c r="V166" s="39"/>
      <c r="W166" s="39"/>
      <c r="X166" s="39"/>
      <c r="Y166" s="39"/>
      <c r="Z166" s="39"/>
      <c r="AA166" s="39"/>
      <c r="AB166" s="39"/>
      <c r="AC166" s="39"/>
      <c r="AD166" s="39"/>
      <c r="AE166" s="39"/>
      <c r="AT166" s="17" t="s">
        <v>246</v>
      </c>
      <c r="AU166" s="17" t="s">
        <v>89</v>
      </c>
    </row>
    <row r="167" s="2" customFormat="1">
      <c r="A167" s="39"/>
      <c r="B167" s="40"/>
      <c r="C167" s="41"/>
      <c r="D167" s="242" t="s">
        <v>294</v>
      </c>
      <c r="E167" s="41"/>
      <c r="F167" s="246" t="s">
        <v>342</v>
      </c>
      <c r="G167" s="41"/>
      <c r="H167" s="41"/>
      <c r="I167" s="149"/>
      <c r="J167" s="41"/>
      <c r="K167" s="41"/>
      <c r="L167" s="45"/>
      <c r="M167" s="244"/>
      <c r="N167" s="245"/>
      <c r="O167" s="86"/>
      <c r="P167" s="86"/>
      <c r="Q167" s="86"/>
      <c r="R167" s="86"/>
      <c r="S167" s="86"/>
      <c r="T167" s="87"/>
      <c r="U167" s="39"/>
      <c r="V167" s="39"/>
      <c r="W167" s="39"/>
      <c r="X167" s="39"/>
      <c r="Y167" s="39"/>
      <c r="Z167" s="39"/>
      <c r="AA167" s="39"/>
      <c r="AB167" s="39"/>
      <c r="AC167" s="39"/>
      <c r="AD167" s="39"/>
      <c r="AE167" s="39"/>
      <c r="AT167" s="17" t="s">
        <v>294</v>
      </c>
      <c r="AU167" s="17" t="s">
        <v>89</v>
      </c>
    </row>
    <row r="168" s="13" customFormat="1">
      <c r="A168" s="13"/>
      <c r="B168" s="247"/>
      <c r="C168" s="248"/>
      <c r="D168" s="242" t="s">
        <v>248</v>
      </c>
      <c r="E168" s="249" t="s">
        <v>39</v>
      </c>
      <c r="F168" s="250" t="s">
        <v>343</v>
      </c>
      <c r="G168" s="248"/>
      <c r="H168" s="251">
        <v>0.52000000000000002</v>
      </c>
      <c r="I168" s="252"/>
      <c r="J168" s="248"/>
      <c r="K168" s="248"/>
      <c r="L168" s="253"/>
      <c r="M168" s="254"/>
      <c r="N168" s="255"/>
      <c r="O168" s="255"/>
      <c r="P168" s="255"/>
      <c r="Q168" s="255"/>
      <c r="R168" s="255"/>
      <c r="S168" s="255"/>
      <c r="T168" s="256"/>
      <c r="U168" s="13"/>
      <c r="V168" s="13"/>
      <c r="W168" s="13"/>
      <c r="X168" s="13"/>
      <c r="Y168" s="13"/>
      <c r="Z168" s="13"/>
      <c r="AA168" s="13"/>
      <c r="AB168" s="13"/>
      <c r="AC168" s="13"/>
      <c r="AD168" s="13"/>
      <c r="AE168" s="13"/>
      <c r="AT168" s="257" t="s">
        <v>248</v>
      </c>
      <c r="AU168" s="257" t="s">
        <v>89</v>
      </c>
      <c r="AV168" s="13" t="s">
        <v>89</v>
      </c>
      <c r="AW168" s="13" t="s">
        <v>41</v>
      </c>
      <c r="AX168" s="13" t="s">
        <v>80</v>
      </c>
      <c r="AY168" s="257" t="s">
        <v>235</v>
      </c>
    </row>
    <row r="169" s="14" customFormat="1">
      <c r="A169" s="14"/>
      <c r="B169" s="258"/>
      <c r="C169" s="259"/>
      <c r="D169" s="242" t="s">
        <v>248</v>
      </c>
      <c r="E169" s="260" t="s">
        <v>39</v>
      </c>
      <c r="F169" s="261" t="s">
        <v>250</v>
      </c>
      <c r="G169" s="259"/>
      <c r="H169" s="262">
        <v>0.52000000000000002</v>
      </c>
      <c r="I169" s="263"/>
      <c r="J169" s="259"/>
      <c r="K169" s="259"/>
      <c r="L169" s="264"/>
      <c r="M169" s="265"/>
      <c r="N169" s="266"/>
      <c r="O169" s="266"/>
      <c r="P169" s="266"/>
      <c r="Q169" s="266"/>
      <c r="R169" s="266"/>
      <c r="S169" s="266"/>
      <c r="T169" s="267"/>
      <c r="U169" s="14"/>
      <c r="V169" s="14"/>
      <c r="W169" s="14"/>
      <c r="X169" s="14"/>
      <c r="Y169" s="14"/>
      <c r="Z169" s="14"/>
      <c r="AA169" s="14"/>
      <c r="AB169" s="14"/>
      <c r="AC169" s="14"/>
      <c r="AD169" s="14"/>
      <c r="AE169" s="14"/>
      <c r="AT169" s="268" t="s">
        <v>248</v>
      </c>
      <c r="AU169" s="268" t="s">
        <v>89</v>
      </c>
      <c r="AV169" s="14" t="s">
        <v>242</v>
      </c>
      <c r="AW169" s="14" t="s">
        <v>41</v>
      </c>
      <c r="AX169" s="14" t="s">
        <v>87</v>
      </c>
      <c r="AY169" s="268" t="s">
        <v>235</v>
      </c>
    </row>
    <row r="170" s="2" customFormat="1" ht="21.75" customHeight="1">
      <c r="A170" s="39"/>
      <c r="B170" s="40"/>
      <c r="C170" s="229" t="s">
        <v>344</v>
      </c>
      <c r="D170" s="229" t="s">
        <v>238</v>
      </c>
      <c r="E170" s="230" t="s">
        <v>345</v>
      </c>
      <c r="F170" s="231" t="s">
        <v>346</v>
      </c>
      <c r="G170" s="232" t="s">
        <v>186</v>
      </c>
      <c r="H170" s="233">
        <v>1.25</v>
      </c>
      <c r="I170" s="234"/>
      <c r="J170" s="235">
        <f>ROUND(I170*H170,2)</f>
        <v>0</v>
      </c>
      <c r="K170" s="231" t="s">
        <v>241</v>
      </c>
      <c r="L170" s="45"/>
      <c r="M170" s="236" t="s">
        <v>39</v>
      </c>
      <c r="N170" s="237" t="s">
        <v>53</v>
      </c>
      <c r="O170" s="86"/>
      <c r="P170" s="238">
        <f>O170*H170</f>
        <v>0</v>
      </c>
      <c r="Q170" s="238">
        <v>0</v>
      </c>
      <c r="R170" s="238">
        <f>Q170*H170</f>
        <v>0</v>
      </c>
      <c r="S170" s="238">
        <v>0</v>
      </c>
      <c r="T170" s="239">
        <f>S170*H170</f>
        <v>0</v>
      </c>
      <c r="U170" s="39"/>
      <c r="V170" s="39"/>
      <c r="W170" s="39"/>
      <c r="X170" s="39"/>
      <c r="Y170" s="39"/>
      <c r="Z170" s="39"/>
      <c r="AA170" s="39"/>
      <c r="AB170" s="39"/>
      <c r="AC170" s="39"/>
      <c r="AD170" s="39"/>
      <c r="AE170" s="39"/>
      <c r="AR170" s="240" t="s">
        <v>242</v>
      </c>
      <c r="AT170" s="240" t="s">
        <v>238</v>
      </c>
      <c r="AU170" s="240" t="s">
        <v>89</v>
      </c>
      <c r="AY170" s="17" t="s">
        <v>235</v>
      </c>
      <c r="BE170" s="241">
        <f>IF(N170="základní",J170,0)</f>
        <v>0</v>
      </c>
      <c r="BF170" s="241">
        <f>IF(N170="snížená",J170,0)</f>
        <v>0</v>
      </c>
      <c r="BG170" s="241">
        <f>IF(N170="zákl. přenesená",J170,0)</f>
        <v>0</v>
      </c>
      <c r="BH170" s="241">
        <f>IF(N170="sníž. přenesená",J170,0)</f>
        <v>0</v>
      </c>
      <c r="BI170" s="241">
        <f>IF(N170="nulová",J170,0)</f>
        <v>0</v>
      </c>
      <c r="BJ170" s="17" t="s">
        <v>242</v>
      </c>
      <c r="BK170" s="241">
        <f>ROUND(I170*H170,2)</f>
        <v>0</v>
      </c>
      <c r="BL170" s="17" t="s">
        <v>242</v>
      </c>
      <c r="BM170" s="240" t="s">
        <v>347</v>
      </c>
    </row>
    <row r="171" s="2" customFormat="1">
      <c r="A171" s="39"/>
      <c r="B171" s="40"/>
      <c r="C171" s="41"/>
      <c r="D171" s="242" t="s">
        <v>244</v>
      </c>
      <c r="E171" s="41"/>
      <c r="F171" s="243" t="s">
        <v>348</v>
      </c>
      <c r="G171" s="41"/>
      <c r="H171" s="41"/>
      <c r="I171" s="149"/>
      <c r="J171" s="41"/>
      <c r="K171" s="41"/>
      <c r="L171" s="45"/>
      <c r="M171" s="244"/>
      <c r="N171" s="245"/>
      <c r="O171" s="86"/>
      <c r="P171" s="86"/>
      <c r="Q171" s="86"/>
      <c r="R171" s="86"/>
      <c r="S171" s="86"/>
      <c r="T171" s="87"/>
      <c r="U171" s="39"/>
      <c r="V171" s="39"/>
      <c r="W171" s="39"/>
      <c r="X171" s="39"/>
      <c r="Y171" s="39"/>
      <c r="Z171" s="39"/>
      <c r="AA171" s="39"/>
      <c r="AB171" s="39"/>
      <c r="AC171" s="39"/>
      <c r="AD171" s="39"/>
      <c r="AE171" s="39"/>
      <c r="AT171" s="17" t="s">
        <v>244</v>
      </c>
      <c r="AU171" s="17" t="s">
        <v>89</v>
      </c>
    </row>
    <row r="172" s="13" customFormat="1">
      <c r="A172" s="13"/>
      <c r="B172" s="247"/>
      <c r="C172" s="248"/>
      <c r="D172" s="242" t="s">
        <v>248</v>
      </c>
      <c r="E172" s="249" t="s">
        <v>39</v>
      </c>
      <c r="F172" s="250" t="s">
        <v>349</v>
      </c>
      <c r="G172" s="248"/>
      <c r="H172" s="251">
        <v>0.97399999999999998</v>
      </c>
      <c r="I172" s="252"/>
      <c r="J172" s="248"/>
      <c r="K172" s="248"/>
      <c r="L172" s="253"/>
      <c r="M172" s="254"/>
      <c r="N172" s="255"/>
      <c r="O172" s="255"/>
      <c r="P172" s="255"/>
      <c r="Q172" s="255"/>
      <c r="R172" s="255"/>
      <c r="S172" s="255"/>
      <c r="T172" s="256"/>
      <c r="U172" s="13"/>
      <c r="V172" s="13"/>
      <c r="W172" s="13"/>
      <c r="X172" s="13"/>
      <c r="Y172" s="13"/>
      <c r="Z172" s="13"/>
      <c r="AA172" s="13"/>
      <c r="AB172" s="13"/>
      <c r="AC172" s="13"/>
      <c r="AD172" s="13"/>
      <c r="AE172" s="13"/>
      <c r="AT172" s="257" t="s">
        <v>248</v>
      </c>
      <c r="AU172" s="257" t="s">
        <v>89</v>
      </c>
      <c r="AV172" s="13" t="s">
        <v>89</v>
      </c>
      <c r="AW172" s="13" t="s">
        <v>41</v>
      </c>
      <c r="AX172" s="13" t="s">
        <v>80</v>
      </c>
      <c r="AY172" s="257" t="s">
        <v>235</v>
      </c>
    </row>
    <row r="173" s="13" customFormat="1">
      <c r="A173" s="13"/>
      <c r="B173" s="247"/>
      <c r="C173" s="248"/>
      <c r="D173" s="242" t="s">
        <v>248</v>
      </c>
      <c r="E173" s="249" t="s">
        <v>39</v>
      </c>
      <c r="F173" s="250" t="s">
        <v>350</v>
      </c>
      <c r="G173" s="248"/>
      <c r="H173" s="251">
        <v>0.27600000000000002</v>
      </c>
      <c r="I173" s="252"/>
      <c r="J173" s="248"/>
      <c r="K173" s="248"/>
      <c r="L173" s="253"/>
      <c r="M173" s="254"/>
      <c r="N173" s="255"/>
      <c r="O173" s="255"/>
      <c r="P173" s="255"/>
      <c r="Q173" s="255"/>
      <c r="R173" s="255"/>
      <c r="S173" s="255"/>
      <c r="T173" s="256"/>
      <c r="U173" s="13"/>
      <c r="V173" s="13"/>
      <c r="W173" s="13"/>
      <c r="X173" s="13"/>
      <c r="Y173" s="13"/>
      <c r="Z173" s="13"/>
      <c r="AA173" s="13"/>
      <c r="AB173" s="13"/>
      <c r="AC173" s="13"/>
      <c r="AD173" s="13"/>
      <c r="AE173" s="13"/>
      <c r="AT173" s="257" t="s">
        <v>248</v>
      </c>
      <c r="AU173" s="257" t="s">
        <v>89</v>
      </c>
      <c r="AV173" s="13" t="s">
        <v>89</v>
      </c>
      <c r="AW173" s="13" t="s">
        <v>41</v>
      </c>
      <c r="AX173" s="13" t="s">
        <v>80</v>
      </c>
      <c r="AY173" s="257" t="s">
        <v>235</v>
      </c>
    </row>
    <row r="174" s="14" customFormat="1">
      <c r="A174" s="14"/>
      <c r="B174" s="258"/>
      <c r="C174" s="259"/>
      <c r="D174" s="242" t="s">
        <v>248</v>
      </c>
      <c r="E174" s="260" t="s">
        <v>184</v>
      </c>
      <c r="F174" s="261" t="s">
        <v>250</v>
      </c>
      <c r="G174" s="259"/>
      <c r="H174" s="262">
        <v>1.25</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248</v>
      </c>
      <c r="AU174" s="268" t="s">
        <v>89</v>
      </c>
      <c r="AV174" s="14" t="s">
        <v>242</v>
      </c>
      <c r="AW174" s="14" t="s">
        <v>41</v>
      </c>
      <c r="AX174" s="14" t="s">
        <v>87</v>
      </c>
      <c r="AY174" s="268" t="s">
        <v>235</v>
      </c>
    </row>
    <row r="175" s="2" customFormat="1" ht="21.75" customHeight="1">
      <c r="A175" s="39"/>
      <c r="B175" s="40"/>
      <c r="C175" s="229" t="s">
        <v>351</v>
      </c>
      <c r="D175" s="229" t="s">
        <v>238</v>
      </c>
      <c r="E175" s="230" t="s">
        <v>352</v>
      </c>
      <c r="F175" s="231" t="s">
        <v>353</v>
      </c>
      <c r="G175" s="232" t="s">
        <v>186</v>
      </c>
      <c r="H175" s="233">
        <v>1.77</v>
      </c>
      <c r="I175" s="234"/>
      <c r="J175" s="235">
        <f>ROUND(I175*H175,2)</f>
        <v>0</v>
      </c>
      <c r="K175" s="231" t="s">
        <v>241</v>
      </c>
      <c r="L175" s="45"/>
      <c r="M175" s="236" t="s">
        <v>39</v>
      </c>
      <c r="N175" s="237" t="s">
        <v>53</v>
      </c>
      <c r="O175" s="86"/>
      <c r="P175" s="238">
        <f>O175*H175</f>
        <v>0</v>
      </c>
      <c r="Q175" s="238">
        <v>0</v>
      </c>
      <c r="R175" s="238">
        <f>Q175*H175</f>
        <v>0</v>
      </c>
      <c r="S175" s="238">
        <v>0</v>
      </c>
      <c r="T175" s="239">
        <f>S175*H175</f>
        <v>0</v>
      </c>
      <c r="U175" s="39"/>
      <c r="V175" s="39"/>
      <c r="W175" s="39"/>
      <c r="X175" s="39"/>
      <c r="Y175" s="39"/>
      <c r="Z175" s="39"/>
      <c r="AA175" s="39"/>
      <c r="AB175" s="39"/>
      <c r="AC175" s="39"/>
      <c r="AD175" s="39"/>
      <c r="AE175" s="39"/>
      <c r="AR175" s="240" t="s">
        <v>242</v>
      </c>
      <c r="AT175" s="240" t="s">
        <v>238</v>
      </c>
      <c r="AU175" s="240" t="s">
        <v>89</v>
      </c>
      <c r="AY175" s="17" t="s">
        <v>235</v>
      </c>
      <c r="BE175" s="241">
        <f>IF(N175="základní",J175,0)</f>
        <v>0</v>
      </c>
      <c r="BF175" s="241">
        <f>IF(N175="snížená",J175,0)</f>
        <v>0</v>
      </c>
      <c r="BG175" s="241">
        <f>IF(N175="zákl. přenesená",J175,0)</f>
        <v>0</v>
      </c>
      <c r="BH175" s="241">
        <f>IF(N175="sníž. přenesená",J175,0)</f>
        <v>0</v>
      </c>
      <c r="BI175" s="241">
        <f>IF(N175="nulová",J175,0)</f>
        <v>0</v>
      </c>
      <c r="BJ175" s="17" t="s">
        <v>242</v>
      </c>
      <c r="BK175" s="241">
        <f>ROUND(I175*H175,2)</f>
        <v>0</v>
      </c>
      <c r="BL175" s="17" t="s">
        <v>242</v>
      </c>
      <c r="BM175" s="240" t="s">
        <v>354</v>
      </c>
    </row>
    <row r="176" s="2" customFormat="1">
      <c r="A176" s="39"/>
      <c r="B176" s="40"/>
      <c r="C176" s="41"/>
      <c r="D176" s="242" t="s">
        <v>244</v>
      </c>
      <c r="E176" s="41"/>
      <c r="F176" s="243" t="s">
        <v>355</v>
      </c>
      <c r="G176" s="41"/>
      <c r="H176" s="41"/>
      <c r="I176" s="149"/>
      <c r="J176" s="41"/>
      <c r="K176" s="41"/>
      <c r="L176" s="45"/>
      <c r="M176" s="244"/>
      <c r="N176" s="245"/>
      <c r="O176" s="86"/>
      <c r="P176" s="86"/>
      <c r="Q176" s="86"/>
      <c r="R176" s="86"/>
      <c r="S176" s="86"/>
      <c r="T176" s="87"/>
      <c r="U176" s="39"/>
      <c r="V176" s="39"/>
      <c r="W176" s="39"/>
      <c r="X176" s="39"/>
      <c r="Y176" s="39"/>
      <c r="Z176" s="39"/>
      <c r="AA176" s="39"/>
      <c r="AB176" s="39"/>
      <c r="AC176" s="39"/>
      <c r="AD176" s="39"/>
      <c r="AE176" s="39"/>
      <c r="AT176" s="17" t="s">
        <v>244</v>
      </c>
      <c r="AU176" s="17" t="s">
        <v>89</v>
      </c>
    </row>
    <row r="177" s="2" customFormat="1">
      <c r="A177" s="39"/>
      <c r="B177" s="40"/>
      <c r="C177" s="41"/>
      <c r="D177" s="242" t="s">
        <v>246</v>
      </c>
      <c r="E177" s="41"/>
      <c r="F177" s="246" t="s">
        <v>356</v>
      </c>
      <c r="G177" s="41"/>
      <c r="H177" s="41"/>
      <c r="I177" s="149"/>
      <c r="J177" s="41"/>
      <c r="K177" s="41"/>
      <c r="L177" s="45"/>
      <c r="M177" s="244"/>
      <c r="N177" s="245"/>
      <c r="O177" s="86"/>
      <c r="P177" s="86"/>
      <c r="Q177" s="86"/>
      <c r="R177" s="86"/>
      <c r="S177" s="86"/>
      <c r="T177" s="87"/>
      <c r="U177" s="39"/>
      <c r="V177" s="39"/>
      <c r="W177" s="39"/>
      <c r="X177" s="39"/>
      <c r="Y177" s="39"/>
      <c r="Z177" s="39"/>
      <c r="AA177" s="39"/>
      <c r="AB177" s="39"/>
      <c r="AC177" s="39"/>
      <c r="AD177" s="39"/>
      <c r="AE177" s="39"/>
      <c r="AT177" s="17" t="s">
        <v>246</v>
      </c>
      <c r="AU177" s="17" t="s">
        <v>89</v>
      </c>
    </row>
    <row r="178" s="13" customFormat="1">
      <c r="A178" s="13"/>
      <c r="B178" s="247"/>
      <c r="C178" s="248"/>
      <c r="D178" s="242" t="s">
        <v>248</v>
      </c>
      <c r="E178" s="249" t="s">
        <v>39</v>
      </c>
      <c r="F178" s="250" t="s">
        <v>184</v>
      </c>
      <c r="G178" s="248"/>
      <c r="H178" s="251">
        <v>1.25</v>
      </c>
      <c r="I178" s="252"/>
      <c r="J178" s="248"/>
      <c r="K178" s="248"/>
      <c r="L178" s="253"/>
      <c r="M178" s="254"/>
      <c r="N178" s="255"/>
      <c r="O178" s="255"/>
      <c r="P178" s="255"/>
      <c r="Q178" s="255"/>
      <c r="R178" s="255"/>
      <c r="S178" s="255"/>
      <c r="T178" s="256"/>
      <c r="U178" s="13"/>
      <c r="V178" s="13"/>
      <c r="W178" s="13"/>
      <c r="X178" s="13"/>
      <c r="Y178" s="13"/>
      <c r="Z178" s="13"/>
      <c r="AA178" s="13"/>
      <c r="AB178" s="13"/>
      <c r="AC178" s="13"/>
      <c r="AD178" s="13"/>
      <c r="AE178" s="13"/>
      <c r="AT178" s="257" t="s">
        <v>248</v>
      </c>
      <c r="AU178" s="257" t="s">
        <v>89</v>
      </c>
      <c r="AV178" s="13" t="s">
        <v>89</v>
      </c>
      <c r="AW178" s="13" t="s">
        <v>41</v>
      </c>
      <c r="AX178" s="13" t="s">
        <v>80</v>
      </c>
      <c r="AY178" s="257" t="s">
        <v>235</v>
      </c>
    </row>
    <row r="179" s="13" customFormat="1">
      <c r="A179" s="13"/>
      <c r="B179" s="247"/>
      <c r="C179" s="248"/>
      <c r="D179" s="242" t="s">
        <v>248</v>
      </c>
      <c r="E179" s="249" t="s">
        <v>39</v>
      </c>
      <c r="F179" s="250" t="s">
        <v>357</v>
      </c>
      <c r="G179" s="248"/>
      <c r="H179" s="251">
        <v>0.52000000000000002</v>
      </c>
      <c r="I179" s="252"/>
      <c r="J179" s="248"/>
      <c r="K179" s="248"/>
      <c r="L179" s="253"/>
      <c r="M179" s="254"/>
      <c r="N179" s="255"/>
      <c r="O179" s="255"/>
      <c r="P179" s="255"/>
      <c r="Q179" s="255"/>
      <c r="R179" s="255"/>
      <c r="S179" s="255"/>
      <c r="T179" s="256"/>
      <c r="U179" s="13"/>
      <c r="V179" s="13"/>
      <c r="W179" s="13"/>
      <c r="X179" s="13"/>
      <c r="Y179" s="13"/>
      <c r="Z179" s="13"/>
      <c r="AA179" s="13"/>
      <c r="AB179" s="13"/>
      <c r="AC179" s="13"/>
      <c r="AD179" s="13"/>
      <c r="AE179" s="13"/>
      <c r="AT179" s="257" t="s">
        <v>248</v>
      </c>
      <c r="AU179" s="257" t="s">
        <v>89</v>
      </c>
      <c r="AV179" s="13" t="s">
        <v>89</v>
      </c>
      <c r="AW179" s="13" t="s">
        <v>41</v>
      </c>
      <c r="AX179" s="13" t="s">
        <v>80</v>
      </c>
      <c r="AY179" s="257" t="s">
        <v>235</v>
      </c>
    </row>
    <row r="180" s="14" customFormat="1">
      <c r="A180" s="14"/>
      <c r="B180" s="258"/>
      <c r="C180" s="259"/>
      <c r="D180" s="242" t="s">
        <v>248</v>
      </c>
      <c r="E180" s="260" t="s">
        <v>39</v>
      </c>
      <c r="F180" s="261" t="s">
        <v>250</v>
      </c>
      <c r="G180" s="259"/>
      <c r="H180" s="262">
        <v>1.77</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248</v>
      </c>
      <c r="AU180" s="268" t="s">
        <v>89</v>
      </c>
      <c r="AV180" s="14" t="s">
        <v>242</v>
      </c>
      <c r="AW180" s="14" t="s">
        <v>41</v>
      </c>
      <c r="AX180" s="14" t="s">
        <v>87</v>
      </c>
      <c r="AY180" s="268" t="s">
        <v>235</v>
      </c>
    </row>
    <row r="181" s="2" customFormat="1" ht="21.75" customHeight="1">
      <c r="A181" s="39"/>
      <c r="B181" s="40"/>
      <c r="C181" s="229" t="s">
        <v>358</v>
      </c>
      <c r="D181" s="229" t="s">
        <v>238</v>
      </c>
      <c r="E181" s="230" t="s">
        <v>359</v>
      </c>
      <c r="F181" s="231" t="s">
        <v>360</v>
      </c>
      <c r="G181" s="232" t="s">
        <v>197</v>
      </c>
      <c r="H181" s="233">
        <v>840</v>
      </c>
      <c r="I181" s="234"/>
      <c r="J181" s="235">
        <f>ROUND(I181*H181,2)</f>
        <v>0</v>
      </c>
      <c r="K181" s="231" t="s">
        <v>241</v>
      </c>
      <c r="L181" s="45"/>
      <c r="M181" s="236" t="s">
        <v>39</v>
      </c>
      <c r="N181" s="237" t="s">
        <v>53</v>
      </c>
      <c r="O181" s="86"/>
      <c r="P181" s="238">
        <f>O181*H181</f>
        <v>0</v>
      </c>
      <c r="Q181" s="238">
        <v>0</v>
      </c>
      <c r="R181" s="238">
        <f>Q181*H181</f>
        <v>0</v>
      </c>
      <c r="S181" s="238">
        <v>0</v>
      </c>
      <c r="T181" s="239">
        <f>S181*H181</f>
        <v>0</v>
      </c>
      <c r="U181" s="39"/>
      <c r="V181" s="39"/>
      <c r="W181" s="39"/>
      <c r="X181" s="39"/>
      <c r="Y181" s="39"/>
      <c r="Z181" s="39"/>
      <c r="AA181" s="39"/>
      <c r="AB181" s="39"/>
      <c r="AC181" s="39"/>
      <c r="AD181" s="39"/>
      <c r="AE181" s="39"/>
      <c r="AR181" s="240" t="s">
        <v>242</v>
      </c>
      <c r="AT181" s="240" t="s">
        <v>238</v>
      </c>
      <c r="AU181" s="240" t="s">
        <v>89</v>
      </c>
      <c r="AY181" s="17" t="s">
        <v>235</v>
      </c>
      <c r="BE181" s="241">
        <f>IF(N181="základní",J181,0)</f>
        <v>0</v>
      </c>
      <c r="BF181" s="241">
        <f>IF(N181="snížená",J181,0)</f>
        <v>0</v>
      </c>
      <c r="BG181" s="241">
        <f>IF(N181="zákl. přenesená",J181,0)</f>
        <v>0</v>
      </c>
      <c r="BH181" s="241">
        <f>IF(N181="sníž. přenesená",J181,0)</f>
        <v>0</v>
      </c>
      <c r="BI181" s="241">
        <f>IF(N181="nulová",J181,0)</f>
        <v>0</v>
      </c>
      <c r="BJ181" s="17" t="s">
        <v>242</v>
      </c>
      <c r="BK181" s="241">
        <f>ROUND(I181*H181,2)</f>
        <v>0</v>
      </c>
      <c r="BL181" s="17" t="s">
        <v>242</v>
      </c>
      <c r="BM181" s="240" t="s">
        <v>361</v>
      </c>
    </row>
    <row r="182" s="2" customFormat="1">
      <c r="A182" s="39"/>
      <c r="B182" s="40"/>
      <c r="C182" s="41"/>
      <c r="D182" s="242" t="s">
        <v>244</v>
      </c>
      <c r="E182" s="41"/>
      <c r="F182" s="243" t="s">
        <v>362</v>
      </c>
      <c r="G182" s="41"/>
      <c r="H182" s="41"/>
      <c r="I182" s="149"/>
      <c r="J182" s="41"/>
      <c r="K182" s="41"/>
      <c r="L182" s="45"/>
      <c r="M182" s="244"/>
      <c r="N182" s="245"/>
      <c r="O182" s="86"/>
      <c r="P182" s="86"/>
      <c r="Q182" s="86"/>
      <c r="R182" s="86"/>
      <c r="S182" s="86"/>
      <c r="T182" s="87"/>
      <c r="U182" s="39"/>
      <c r="V182" s="39"/>
      <c r="W182" s="39"/>
      <c r="X182" s="39"/>
      <c r="Y182" s="39"/>
      <c r="Z182" s="39"/>
      <c r="AA182" s="39"/>
      <c r="AB182" s="39"/>
      <c r="AC182" s="39"/>
      <c r="AD182" s="39"/>
      <c r="AE182" s="39"/>
      <c r="AT182" s="17" t="s">
        <v>244</v>
      </c>
      <c r="AU182" s="17" t="s">
        <v>89</v>
      </c>
    </row>
    <row r="183" s="2" customFormat="1">
      <c r="A183" s="39"/>
      <c r="B183" s="40"/>
      <c r="C183" s="41"/>
      <c r="D183" s="242" t="s">
        <v>246</v>
      </c>
      <c r="E183" s="41"/>
      <c r="F183" s="246" t="s">
        <v>363</v>
      </c>
      <c r="G183" s="41"/>
      <c r="H183" s="41"/>
      <c r="I183" s="149"/>
      <c r="J183" s="41"/>
      <c r="K183" s="41"/>
      <c r="L183" s="45"/>
      <c r="M183" s="244"/>
      <c r="N183" s="245"/>
      <c r="O183" s="86"/>
      <c r="P183" s="86"/>
      <c r="Q183" s="86"/>
      <c r="R183" s="86"/>
      <c r="S183" s="86"/>
      <c r="T183" s="87"/>
      <c r="U183" s="39"/>
      <c r="V183" s="39"/>
      <c r="W183" s="39"/>
      <c r="X183" s="39"/>
      <c r="Y183" s="39"/>
      <c r="Z183" s="39"/>
      <c r="AA183" s="39"/>
      <c r="AB183" s="39"/>
      <c r="AC183" s="39"/>
      <c r="AD183" s="39"/>
      <c r="AE183" s="39"/>
      <c r="AT183" s="17" t="s">
        <v>246</v>
      </c>
      <c r="AU183" s="17" t="s">
        <v>89</v>
      </c>
    </row>
    <row r="184" s="13" customFormat="1">
      <c r="A184" s="13"/>
      <c r="B184" s="247"/>
      <c r="C184" s="248"/>
      <c r="D184" s="242" t="s">
        <v>248</v>
      </c>
      <c r="E184" s="249" t="s">
        <v>39</v>
      </c>
      <c r="F184" s="250" t="s">
        <v>195</v>
      </c>
      <c r="G184" s="248"/>
      <c r="H184" s="251">
        <v>840</v>
      </c>
      <c r="I184" s="252"/>
      <c r="J184" s="248"/>
      <c r="K184" s="248"/>
      <c r="L184" s="253"/>
      <c r="M184" s="254"/>
      <c r="N184" s="255"/>
      <c r="O184" s="255"/>
      <c r="P184" s="255"/>
      <c r="Q184" s="255"/>
      <c r="R184" s="255"/>
      <c r="S184" s="255"/>
      <c r="T184" s="256"/>
      <c r="U184" s="13"/>
      <c r="V184" s="13"/>
      <c r="W184" s="13"/>
      <c r="X184" s="13"/>
      <c r="Y184" s="13"/>
      <c r="Z184" s="13"/>
      <c r="AA184" s="13"/>
      <c r="AB184" s="13"/>
      <c r="AC184" s="13"/>
      <c r="AD184" s="13"/>
      <c r="AE184" s="13"/>
      <c r="AT184" s="257" t="s">
        <v>248</v>
      </c>
      <c r="AU184" s="257" t="s">
        <v>89</v>
      </c>
      <c r="AV184" s="13" t="s">
        <v>89</v>
      </c>
      <c r="AW184" s="13" t="s">
        <v>41</v>
      </c>
      <c r="AX184" s="13" t="s">
        <v>80</v>
      </c>
      <c r="AY184" s="257" t="s">
        <v>235</v>
      </c>
    </row>
    <row r="185" s="14" customFormat="1">
      <c r="A185" s="14"/>
      <c r="B185" s="258"/>
      <c r="C185" s="259"/>
      <c r="D185" s="242" t="s">
        <v>248</v>
      </c>
      <c r="E185" s="260" t="s">
        <v>39</v>
      </c>
      <c r="F185" s="261" t="s">
        <v>250</v>
      </c>
      <c r="G185" s="259"/>
      <c r="H185" s="262">
        <v>840</v>
      </c>
      <c r="I185" s="263"/>
      <c r="J185" s="259"/>
      <c r="K185" s="259"/>
      <c r="L185" s="264"/>
      <c r="M185" s="265"/>
      <c r="N185" s="266"/>
      <c r="O185" s="266"/>
      <c r="P185" s="266"/>
      <c r="Q185" s="266"/>
      <c r="R185" s="266"/>
      <c r="S185" s="266"/>
      <c r="T185" s="267"/>
      <c r="U185" s="14"/>
      <c r="V185" s="14"/>
      <c r="W185" s="14"/>
      <c r="X185" s="14"/>
      <c r="Y185" s="14"/>
      <c r="Z185" s="14"/>
      <c r="AA185" s="14"/>
      <c r="AB185" s="14"/>
      <c r="AC185" s="14"/>
      <c r="AD185" s="14"/>
      <c r="AE185" s="14"/>
      <c r="AT185" s="268" t="s">
        <v>248</v>
      </c>
      <c r="AU185" s="268" t="s">
        <v>89</v>
      </c>
      <c r="AV185" s="14" t="s">
        <v>242</v>
      </c>
      <c r="AW185" s="14" t="s">
        <v>41</v>
      </c>
      <c r="AX185" s="14" t="s">
        <v>87</v>
      </c>
      <c r="AY185" s="268" t="s">
        <v>235</v>
      </c>
    </row>
    <row r="186" s="2" customFormat="1" ht="21.75" customHeight="1">
      <c r="A186" s="39"/>
      <c r="B186" s="40"/>
      <c r="C186" s="229" t="s">
        <v>364</v>
      </c>
      <c r="D186" s="229" t="s">
        <v>238</v>
      </c>
      <c r="E186" s="230" t="s">
        <v>365</v>
      </c>
      <c r="F186" s="231" t="s">
        <v>366</v>
      </c>
      <c r="G186" s="232" t="s">
        <v>367</v>
      </c>
      <c r="H186" s="233">
        <v>4</v>
      </c>
      <c r="I186" s="234"/>
      <c r="J186" s="235">
        <f>ROUND(I186*H186,2)</f>
        <v>0</v>
      </c>
      <c r="K186" s="231" t="s">
        <v>241</v>
      </c>
      <c r="L186" s="45"/>
      <c r="M186" s="236" t="s">
        <v>39</v>
      </c>
      <c r="N186" s="237" t="s">
        <v>53</v>
      </c>
      <c r="O186" s="86"/>
      <c r="P186" s="238">
        <f>O186*H186</f>
        <v>0</v>
      </c>
      <c r="Q186" s="238">
        <v>0</v>
      </c>
      <c r="R186" s="238">
        <f>Q186*H186</f>
        <v>0</v>
      </c>
      <c r="S186" s="238">
        <v>0</v>
      </c>
      <c r="T186" s="239">
        <f>S186*H186</f>
        <v>0</v>
      </c>
      <c r="U186" s="39"/>
      <c r="V186" s="39"/>
      <c r="W186" s="39"/>
      <c r="X186" s="39"/>
      <c r="Y186" s="39"/>
      <c r="Z186" s="39"/>
      <c r="AA186" s="39"/>
      <c r="AB186" s="39"/>
      <c r="AC186" s="39"/>
      <c r="AD186" s="39"/>
      <c r="AE186" s="39"/>
      <c r="AR186" s="240" t="s">
        <v>242</v>
      </c>
      <c r="AT186" s="240" t="s">
        <v>238</v>
      </c>
      <c r="AU186" s="240" t="s">
        <v>89</v>
      </c>
      <c r="AY186" s="17" t="s">
        <v>235</v>
      </c>
      <c r="BE186" s="241">
        <f>IF(N186="základní",J186,0)</f>
        <v>0</v>
      </c>
      <c r="BF186" s="241">
        <f>IF(N186="snížená",J186,0)</f>
        <v>0</v>
      </c>
      <c r="BG186" s="241">
        <f>IF(N186="zákl. přenesená",J186,0)</f>
        <v>0</v>
      </c>
      <c r="BH186" s="241">
        <f>IF(N186="sníž. přenesená",J186,0)</f>
        <v>0</v>
      </c>
      <c r="BI186" s="241">
        <f>IF(N186="nulová",J186,0)</f>
        <v>0</v>
      </c>
      <c r="BJ186" s="17" t="s">
        <v>242</v>
      </c>
      <c r="BK186" s="241">
        <f>ROUND(I186*H186,2)</f>
        <v>0</v>
      </c>
      <c r="BL186" s="17" t="s">
        <v>242</v>
      </c>
      <c r="BM186" s="240" t="s">
        <v>368</v>
      </c>
    </row>
    <row r="187" s="2" customFormat="1">
      <c r="A187" s="39"/>
      <c r="B187" s="40"/>
      <c r="C187" s="41"/>
      <c r="D187" s="242" t="s">
        <v>244</v>
      </c>
      <c r="E187" s="41"/>
      <c r="F187" s="243" t="s">
        <v>369</v>
      </c>
      <c r="G187" s="41"/>
      <c r="H187" s="41"/>
      <c r="I187" s="149"/>
      <c r="J187" s="41"/>
      <c r="K187" s="41"/>
      <c r="L187" s="45"/>
      <c r="M187" s="244"/>
      <c r="N187" s="245"/>
      <c r="O187" s="86"/>
      <c r="P187" s="86"/>
      <c r="Q187" s="86"/>
      <c r="R187" s="86"/>
      <c r="S187" s="86"/>
      <c r="T187" s="87"/>
      <c r="U187" s="39"/>
      <c r="V187" s="39"/>
      <c r="W187" s="39"/>
      <c r="X187" s="39"/>
      <c r="Y187" s="39"/>
      <c r="Z187" s="39"/>
      <c r="AA187" s="39"/>
      <c r="AB187" s="39"/>
      <c r="AC187" s="39"/>
      <c r="AD187" s="39"/>
      <c r="AE187" s="39"/>
      <c r="AT187" s="17" t="s">
        <v>244</v>
      </c>
      <c r="AU187" s="17" t="s">
        <v>89</v>
      </c>
    </row>
    <row r="188" s="2" customFormat="1">
      <c r="A188" s="39"/>
      <c r="B188" s="40"/>
      <c r="C188" s="41"/>
      <c r="D188" s="242" t="s">
        <v>246</v>
      </c>
      <c r="E188" s="41"/>
      <c r="F188" s="246" t="s">
        <v>370</v>
      </c>
      <c r="G188" s="41"/>
      <c r="H188" s="41"/>
      <c r="I188" s="149"/>
      <c r="J188" s="41"/>
      <c r="K188" s="41"/>
      <c r="L188" s="45"/>
      <c r="M188" s="244"/>
      <c r="N188" s="245"/>
      <c r="O188" s="86"/>
      <c r="P188" s="86"/>
      <c r="Q188" s="86"/>
      <c r="R188" s="86"/>
      <c r="S188" s="86"/>
      <c r="T188" s="87"/>
      <c r="U188" s="39"/>
      <c r="V188" s="39"/>
      <c r="W188" s="39"/>
      <c r="X188" s="39"/>
      <c r="Y188" s="39"/>
      <c r="Z188" s="39"/>
      <c r="AA188" s="39"/>
      <c r="AB188" s="39"/>
      <c r="AC188" s="39"/>
      <c r="AD188" s="39"/>
      <c r="AE188" s="39"/>
      <c r="AT188" s="17" t="s">
        <v>246</v>
      </c>
      <c r="AU188" s="17" t="s">
        <v>89</v>
      </c>
    </row>
    <row r="189" s="13" customFormat="1">
      <c r="A189" s="13"/>
      <c r="B189" s="247"/>
      <c r="C189" s="248"/>
      <c r="D189" s="242" t="s">
        <v>248</v>
      </c>
      <c r="E189" s="249" t="s">
        <v>39</v>
      </c>
      <c r="F189" s="250" t="s">
        <v>242</v>
      </c>
      <c r="G189" s="248"/>
      <c r="H189" s="251">
        <v>4</v>
      </c>
      <c r="I189" s="252"/>
      <c r="J189" s="248"/>
      <c r="K189" s="248"/>
      <c r="L189" s="253"/>
      <c r="M189" s="254"/>
      <c r="N189" s="255"/>
      <c r="O189" s="255"/>
      <c r="P189" s="255"/>
      <c r="Q189" s="255"/>
      <c r="R189" s="255"/>
      <c r="S189" s="255"/>
      <c r="T189" s="256"/>
      <c r="U189" s="13"/>
      <c r="V189" s="13"/>
      <c r="W189" s="13"/>
      <c r="X189" s="13"/>
      <c r="Y189" s="13"/>
      <c r="Z189" s="13"/>
      <c r="AA189" s="13"/>
      <c r="AB189" s="13"/>
      <c r="AC189" s="13"/>
      <c r="AD189" s="13"/>
      <c r="AE189" s="13"/>
      <c r="AT189" s="257" t="s">
        <v>248</v>
      </c>
      <c r="AU189" s="257" t="s">
        <v>89</v>
      </c>
      <c r="AV189" s="13" t="s">
        <v>89</v>
      </c>
      <c r="AW189" s="13" t="s">
        <v>41</v>
      </c>
      <c r="AX189" s="13" t="s">
        <v>80</v>
      </c>
      <c r="AY189" s="257" t="s">
        <v>235</v>
      </c>
    </row>
    <row r="190" s="14" customFormat="1">
      <c r="A190" s="14"/>
      <c r="B190" s="258"/>
      <c r="C190" s="259"/>
      <c r="D190" s="242" t="s">
        <v>248</v>
      </c>
      <c r="E190" s="260" t="s">
        <v>371</v>
      </c>
      <c r="F190" s="261" t="s">
        <v>250</v>
      </c>
      <c r="G190" s="259"/>
      <c r="H190" s="262">
        <v>4</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248</v>
      </c>
      <c r="AU190" s="268" t="s">
        <v>89</v>
      </c>
      <c r="AV190" s="14" t="s">
        <v>242</v>
      </c>
      <c r="AW190" s="14" t="s">
        <v>41</v>
      </c>
      <c r="AX190" s="14" t="s">
        <v>87</v>
      </c>
      <c r="AY190" s="268" t="s">
        <v>235</v>
      </c>
    </row>
    <row r="191" s="2" customFormat="1" ht="21.75" customHeight="1">
      <c r="A191" s="39"/>
      <c r="B191" s="40"/>
      <c r="C191" s="229" t="s">
        <v>7</v>
      </c>
      <c r="D191" s="229" t="s">
        <v>238</v>
      </c>
      <c r="E191" s="230" t="s">
        <v>372</v>
      </c>
      <c r="F191" s="231" t="s">
        <v>373</v>
      </c>
      <c r="G191" s="232" t="s">
        <v>367</v>
      </c>
      <c r="H191" s="233">
        <v>2</v>
      </c>
      <c r="I191" s="234"/>
      <c r="J191" s="235">
        <f>ROUND(I191*H191,2)</f>
        <v>0</v>
      </c>
      <c r="K191" s="231" t="s">
        <v>241</v>
      </c>
      <c r="L191" s="45"/>
      <c r="M191" s="236" t="s">
        <v>39</v>
      </c>
      <c r="N191" s="237" t="s">
        <v>53</v>
      </c>
      <c r="O191" s="86"/>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242</v>
      </c>
      <c r="AT191" s="240" t="s">
        <v>238</v>
      </c>
      <c r="AU191" s="240" t="s">
        <v>89</v>
      </c>
      <c r="AY191" s="17" t="s">
        <v>235</v>
      </c>
      <c r="BE191" s="241">
        <f>IF(N191="základní",J191,0)</f>
        <v>0</v>
      </c>
      <c r="BF191" s="241">
        <f>IF(N191="snížená",J191,0)</f>
        <v>0</v>
      </c>
      <c r="BG191" s="241">
        <f>IF(N191="zákl. přenesená",J191,0)</f>
        <v>0</v>
      </c>
      <c r="BH191" s="241">
        <f>IF(N191="sníž. přenesená",J191,0)</f>
        <v>0</v>
      </c>
      <c r="BI191" s="241">
        <f>IF(N191="nulová",J191,0)</f>
        <v>0</v>
      </c>
      <c r="BJ191" s="17" t="s">
        <v>242</v>
      </c>
      <c r="BK191" s="241">
        <f>ROUND(I191*H191,2)</f>
        <v>0</v>
      </c>
      <c r="BL191" s="17" t="s">
        <v>242</v>
      </c>
      <c r="BM191" s="240" t="s">
        <v>374</v>
      </c>
    </row>
    <row r="192" s="2" customFormat="1">
      <c r="A192" s="39"/>
      <c r="B192" s="40"/>
      <c r="C192" s="41"/>
      <c r="D192" s="242" t="s">
        <v>244</v>
      </c>
      <c r="E192" s="41"/>
      <c r="F192" s="243" t="s">
        <v>375</v>
      </c>
      <c r="G192" s="41"/>
      <c r="H192" s="41"/>
      <c r="I192" s="149"/>
      <c r="J192" s="41"/>
      <c r="K192" s="41"/>
      <c r="L192" s="45"/>
      <c r="M192" s="244"/>
      <c r="N192" s="245"/>
      <c r="O192" s="86"/>
      <c r="P192" s="86"/>
      <c r="Q192" s="86"/>
      <c r="R192" s="86"/>
      <c r="S192" s="86"/>
      <c r="T192" s="87"/>
      <c r="U192" s="39"/>
      <c r="V192" s="39"/>
      <c r="W192" s="39"/>
      <c r="X192" s="39"/>
      <c r="Y192" s="39"/>
      <c r="Z192" s="39"/>
      <c r="AA192" s="39"/>
      <c r="AB192" s="39"/>
      <c r="AC192" s="39"/>
      <c r="AD192" s="39"/>
      <c r="AE192" s="39"/>
      <c r="AT192" s="17" t="s">
        <v>244</v>
      </c>
      <c r="AU192" s="17" t="s">
        <v>89</v>
      </c>
    </row>
    <row r="193" s="2" customFormat="1">
      <c r="A193" s="39"/>
      <c r="B193" s="40"/>
      <c r="C193" s="41"/>
      <c r="D193" s="242" t="s">
        <v>246</v>
      </c>
      <c r="E193" s="41"/>
      <c r="F193" s="246" t="s">
        <v>376</v>
      </c>
      <c r="G193" s="41"/>
      <c r="H193" s="41"/>
      <c r="I193" s="149"/>
      <c r="J193" s="41"/>
      <c r="K193" s="41"/>
      <c r="L193" s="45"/>
      <c r="M193" s="244"/>
      <c r="N193" s="245"/>
      <c r="O193" s="86"/>
      <c r="P193" s="86"/>
      <c r="Q193" s="86"/>
      <c r="R193" s="86"/>
      <c r="S193" s="86"/>
      <c r="T193" s="87"/>
      <c r="U193" s="39"/>
      <c r="V193" s="39"/>
      <c r="W193" s="39"/>
      <c r="X193" s="39"/>
      <c r="Y193" s="39"/>
      <c r="Z193" s="39"/>
      <c r="AA193" s="39"/>
      <c r="AB193" s="39"/>
      <c r="AC193" s="39"/>
      <c r="AD193" s="39"/>
      <c r="AE193" s="39"/>
      <c r="AT193" s="17" t="s">
        <v>246</v>
      </c>
      <c r="AU193" s="17" t="s">
        <v>89</v>
      </c>
    </row>
    <row r="194" s="13" customFormat="1">
      <c r="A194" s="13"/>
      <c r="B194" s="247"/>
      <c r="C194" s="248"/>
      <c r="D194" s="242" t="s">
        <v>248</v>
      </c>
      <c r="E194" s="249" t="s">
        <v>39</v>
      </c>
      <c r="F194" s="250" t="s">
        <v>89</v>
      </c>
      <c r="G194" s="248"/>
      <c r="H194" s="251">
        <v>2</v>
      </c>
      <c r="I194" s="252"/>
      <c r="J194" s="248"/>
      <c r="K194" s="248"/>
      <c r="L194" s="253"/>
      <c r="M194" s="254"/>
      <c r="N194" s="255"/>
      <c r="O194" s="255"/>
      <c r="P194" s="255"/>
      <c r="Q194" s="255"/>
      <c r="R194" s="255"/>
      <c r="S194" s="255"/>
      <c r="T194" s="256"/>
      <c r="U194" s="13"/>
      <c r="V194" s="13"/>
      <c r="W194" s="13"/>
      <c r="X194" s="13"/>
      <c r="Y194" s="13"/>
      <c r="Z194" s="13"/>
      <c r="AA194" s="13"/>
      <c r="AB194" s="13"/>
      <c r="AC194" s="13"/>
      <c r="AD194" s="13"/>
      <c r="AE194" s="13"/>
      <c r="AT194" s="257" t="s">
        <v>248</v>
      </c>
      <c r="AU194" s="257" t="s">
        <v>89</v>
      </c>
      <c r="AV194" s="13" t="s">
        <v>89</v>
      </c>
      <c r="AW194" s="13" t="s">
        <v>41</v>
      </c>
      <c r="AX194" s="13" t="s">
        <v>87</v>
      </c>
      <c r="AY194" s="257" t="s">
        <v>235</v>
      </c>
    </row>
    <row r="195" s="2" customFormat="1" ht="33" customHeight="1">
      <c r="A195" s="39"/>
      <c r="B195" s="40"/>
      <c r="C195" s="229" t="s">
        <v>377</v>
      </c>
      <c r="D195" s="229" t="s">
        <v>238</v>
      </c>
      <c r="E195" s="230" t="s">
        <v>378</v>
      </c>
      <c r="F195" s="231" t="s">
        <v>379</v>
      </c>
      <c r="G195" s="232" t="s">
        <v>197</v>
      </c>
      <c r="H195" s="233">
        <v>1040</v>
      </c>
      <c r="I195" s="234"/>
      <c r="J195" s="235">
        <f>ROUND(I195*H195,2)</f>
        <v>0</v>
      </c>
      <c r="K195" s="231" t="s">
        <v>241</v>
      </c>
      <c r="L195" s="45"/>
      <c r="M195" s="236" t="s">
        <v>39</v>
      </c>
      <c r="N195" s="237" t="s">
        <v>53</v>
      </c>
      <c r="O195" s="86"/>
      <c r="P195" s="238">
        <f>O195*H195</f>
        <v>0</v>
      </c>
      <c r="Q195" s="238">
        <v>0</v>
      </c>
      <c r="R195" s="238">
        <f>Q195*H195</f>
        <v>0</v>
      </c>
      <c r="S195" s="238">
        <v>0</v>
      </c>
      <c r="T195" s="239">
        <f>S195*H195</f>
        <v>0</v>
      </c>
      <c r="U195" s="39"/>
      <c r="V195" s="39"/>
      <c r="W195" s="39"/>
      <c r="X195" s="39"/>
      <c r="Y195" s="39"/>
      <c r="Z195" s="39"/>
      <c r="AA195" s="39"/>
      <c r="AB195" s="39"/>
      <c r="AC195" s="39"/>
      <c r="AD195" s="39"/>
      <c r="AE195" s="39"/>
      <c r="AR195" s="240" t="s">
        <v>242</v>
      </c>
      <c r="AT195" s="240" t="s">
        <v>238</v>
      </c>
      <c r="AU195" s="240" t="s">
        <v>89</v>
      </c>
      <c r="AY195" s="17" t="s">
        <v>235</v>
      </c>
      <c r="BE195" s="241">
        <f>IF(N195="základní",J195,0)</f>
        <v>0</v>
      </c>
      <c r="BF195" s="241">
        <f>IF(N195="snížená",J195,0)</f>
        <v>0</v>
      </c>
      <c r="BG195" s="241">
        <f>IF(N195="zákl. přenesená",J195,0)</f>
        <v>0</v>
      </c>
      <c r="BH195" s="241">
        <f>IF(N195="sníž. přenesená",J195,0)</f>
        <v>0</v>
      </c>
      <c r="BI195" s="241">
        <f>IF(N195="nulová",J195,0)</f>
        <v>0</v>
      </c>
      <c r="BJ195" s="17" t="s">
        <v>242</v>
      </c>
      <c r="BK195" s="241">
        <f>ROUND(I195*H195,2)</f>
        <v>0</v>
      </c>
      <c r="BL195" s="17" t="s">
        <v>242</v>
      </c>
      <c r="BM195" s="240" t="s">
        <v>380</v>
      </c>
    </row>
    <row r="196" s="2" customFormat="1">
      <c r="A196" s="39"/>
      <c r="B196" s="40"/>
      <c r="C196" s="41"/>
      <c r="D196" s="242" t="s">
        <v>244</v>
      </c>
      <c r="E196" s="41"/>
      <c r="F196" s="243" t="s">
        <v>381</v>
      </c>
      <c r="G196" s="41"/>
      <c r="H196" s="41"/>
      <c r="I196" s="149"/>
      <c r="J196" s="41"/>
      <c r="K196" s="41"/>
      <c r="L196" s="45"/>
      <c r="M196" s="244"/>
      <c r="N196" s="245"/>
      <c r="O196" s="86"/>
      <c r="P196" s="86"/>
      <c r="Q196" s="86"/>
      <c r="R196" s="86"/>
      <c r="S196" s="86"/>
      <c r="T196" s="87"/>
      <c r="U196" s="39"/>
      <c r="V196" s="39"/>
      <c r="W196" s="39"/>
      <c r="X196" s="39"/>
      <c r="Y196" s="39"/>
      <c r="Z196" s="39"/>
      <c r="AA196" s="39"/>
      <c r="AB196" s="39"/>
      <c r="AC196" s="39"/>
      <c r="AD196" s="39"/>
      <c r="AE196" s="39"/>
      <c r="AT196" s="17" t="s">
        <v>244</v>
      </c>
      <c r="AU196" s="17" t="s">
        <v>89</v>
      </c>
    </row>
    <row r="197" s="2" customFormat="1">
      <c r="A197" s="39"/>
      <c r="B197" s="40"/>
      <c r="C197" s="41"/>
      <c r="D197" s="242" t="s">
        <v>246</v>
      </c>
      <c r="E197" s="41"/>
      <c r="F197" s="246" t="s">
        <v>382</v>
      </c>
      <c r="G197" s="41"/>
      <c r="H197" s="41"/>
      <c r="I197" s="149"/>
      <c r="J197" s="41"/>
      <c r="K197" s="41"/>
      <c r="L197" s="45"/>
      <c r="M197" s="244"/>
      <c r="N197" s="245"/>
      <c r="O197" s="86"/>
      <c r="P197" s="86"/>
      <c r="Q197" s="86"/>
      <c r="R197" s="86"/>
      <c r="S197" s="86"/>
      <c r="T197" s="87"/>
      <c r="U197" s="39"/>
      <c r="V197" s="39"/>
      <c r="W197" s="39"/>
      <c r="X197" s="39"/>
      <c r="Y197" s="39"/>
      <c r="Z197" s="39"/>
      <c r="AA197" s="39"/>
      <c r="AB197" s="39"/>
      <c r="AC197" s="39"/>
      <c r="AD197" s="39"/>
      <c r="AE197" s="39"/>
      <c r="AT197" s="17" t="s">
        <v>246</v>
      </c>
      <c r="AU197" s="17" t="s">
        <v>89</v>
      </c>
    </row>
    <row r="198" s="13" customFormat="1">
      <c r="A198" s="13"/>
      <c r="B198" s="247"/>
      <c r="C198" s="248"/>
      <c r="D198" s="242" t="s">
        <v>248</v>
      </c>
      <c r="E198" s="249" t="s">
        <v>39</v>
      </c>
      <c r="F198" s="250" t="s">
        <v>195</v>
      </c>
      <c r="G198" s="248"/>
      <c r="H198" s="251">
        <v>840</v>
      </c>
      <c r="I198" s="252"/>
      <c r="J198" s="248"/>
      <c r="K198" s="248"/>
      <c r="L198" s="253"/>
      <c r="M198" s="254"/>
      <c r="N198" s="255"/>
      <c r="O198" s="255"/>
      <c r="P198" s="255"/>
      <c r="Q198" s="255"/>
      <c r="R198" s="255"/>
      <c r="S198" s="255"/>
      <c r="T198" s="256"/>
      <c r="U198" s="13"/>
      <c r="V198" s="13"/>
      <c r="W198" s="13"/>
      <c r="X198" s="13"/>
      <c r="Y198" s="13"/>
      <c r="Z198" s="13"/>
      <c r="AA198" s="13"/>
      <c r="AB198" s="13"/>
      <c r="AC198" s="13"/>
      <c r="AD198" s="13"/>
      <c r="AE198" s="13"/>
      <c r="AT198" s="257" t="s">
        <v>248</v>
      </c>
      <c r="AU198" s="257" t="s">
        <v>89</v>
      </c>
      <c r="AV198" s="13" t="s">
        <v>89</v>
      </c>
      <c r="AW198" s="13" t="s">
        <v>41</v>
      </c>
      <c r="AX198" s="13" t="s">
        <v>80</v>
      </c>
      <c r="AY198" s="257" t="s">
        <v>235</v>
      </c>
    </row>
    <row r="199" s="13" customFormat="1">
      <c r="A199" s="13"/>
      <c r="B199" s="247"/>
      <c r="C199" s="248"/>
      <c r="D199" s="242" t="s">
        <v>248</v>
      </c>
      <c r="E199" s="249" t="s">
        <v>39</v>
      </c>
      <c r="F199" s="250" t="s">
        <v>383</v>
      </c>
      <c r="G199" s="248"/>
      <c r="H199" s="251">
        <v>200</v>
      </c>
      <c r="I199" s="252"/>
      <c r="J199" s="248"/>
      <c r="K199" s="248"/>
      <c r="L199" s="253"/>
      <c r="M199" s="254"/>
      <c r="N199" s="255"/>
      <c r="O199" s="255"/>
      <c r="P199" s="255"/>
      <c r="Q199" s="255"/>
      <c r="R199" s="255"/>
      <c r="S199" s="255"/>
      <c r="T199" s="256"/>
      <c r="U199" s="13"/>
      <c r="V199" s="13"/>
      <c r="W199" s="13"/>
      <c r="X199" s="13"/>
      <c r="Y199" s="13"/>
      <c r="Z199" s="13"/>
      <c r="AA199" s="13"/>
      <c r="AB199" s="13"/>
      <c r="AC199" s="13"/>
      <c r="AD199" s="13"/>
      <c r="AE199" s="13"/>
      <c r="AT199" s="257" t="s">
        <v>248</v>
      </c>
      <c r="AU199" s="257" t="s">
        <v>89</v>
      </c>
      <c r="AV199" s="13" t="s">
        <v>89</v>
      </c>
      <c r="AW199" s="13" t="s">
        <v>41</v>
      </c>
      <c r="AX199" s="13" t="s">
        <v>80</v>
      </c>
      <c r="AY199" s="257" t="s">
        <v>235</v>
      </c>
    </row>
    <row r="200" s="14" customFormat="1">
      <c r="A200" s="14"/>
      <c r="B200" s="258"/>
      <c r="C200" s="259"/>
      <c r="D200" s="242" t="s">
        <v>248</v>
      </c>
      <c r="E200" s="260" t="s">
        <v>203</v>
      </c>
      <c r="F200" s="261" t="s">
        <v>250</v>
      </c>
      <c r="G200" s="259"/>
      <c r="H200" s="262">
        <v>1040</v>
      </c>
      <c r="I200" s="263"/>
      <c r="J200" s="259"/>
      <c r="K200" s="259"/>
      <c r="L200" s="264"/>
      <c r="M200" s="265"/>
      <c r="N200" s="266"/>
      <c r="O200" s="266"/>
      <c r="P200" s="266"/>
      <c r="Q200" s="266"/>
      <c r="R200" s="266"/>
      <c r="S200" s="266"/>
      <c r="T200" s="267"/>
      <c r="U200" s="14"/>
      <c r="V200" s="14"/>
      <c r="W200" s="14"/>
      <c r="X200" s="14"/>
      <c r="Y200" s="14"/>
      <c r="Z200" s="14"/>
      <c r="AA200" s="14"/>
      <c r="AB200" s="14"/>
      <c r="AC200" s="14"/>
      <c r="AD200" s="14"/>
      <c r="AE200" s="14"/>
      <c r="AT200" s="268" t="s">
        <v>248</v>
      </c>
      <c r="AU200" s="268" t="s">
        <v>89</v>
      </c>
      <c r="AV200" s="14" t="s">
        <v>242</v>
      </c>
      <c r="AW200" s="14" t="s">
        <v>41</v>
      </c>
      <c r="AX200" s="14" t="s">
        <v>87</v>
      </c>
      <c r="AY200" s="268" t="s">
        <v>235</v>
      </c>
    </row>
    <row r="201" s="12" customFormat="1" ht="25.92" customHeight="1">
      <c r="A201" s="12"/>
      <c r="B201" s="213"/>
      <c r="C201" s="214"/>
      <c r="D201" s="215" t="s">
        <v>79</v>
      </c>
      <c r="E201" s="216" t="s">
        <v>384</v>
      </c>
      <c r="F201" s="216" t="s">
        <v>385</v>
      </c>
      <c r="G201" s="214"/>
      <c r="H201" s="214"/>
      <c r="I201" s="217"/>
      <c r="J201" s="218">
        <f>BK201</f>
        <v>0</v>
      </c>
      <c r="K201" s="214"/>
      <c r="L201" s="219"/>
      <c r="M201" s="220"/>
      <c r="N201" s="221"/>
      <c r="O201" s="221"/>
      <c r="P201" s="222">
        <f>SUM(P202:P211)</f>
        <v>0</v>
      </c>
      <c r="Q201" s="221"/>
      <c r="R201" s="222">
        <f>SUM(R202:R211)</f>
        <v>0</v>
      </c>
      <c r="S201" s="221"/>
      <c r="T201" s="223">
        <f>SUM(T202:T211)</f>
        <v>0</v>
      </c>
      <c r="U201" s="12"/>
      <c r="V201" s="12"/>
      <c r="W201" s="12"/>
      <c r="X201" s="12"/>
      <c r="Y201" s="12"/>
      <c r="Z201" s="12"/>
      <c r="AA201" s="12"/>
      <c r="AB201" s="12"/>
      <c r="AC201" s="12"/>
      <c r="AD201" s="12"/>
      <c r="AE201" s="12"/>
      <c r="AR201" s="224" t="s">
        <v>242</v>
      </c>
      <c r="AT201" s="225" t="s">
        <v>79</v>
      </c>
      <c r="AU201" s="225" t="s">
        <v>80</v>
      </c>
      <c r="AY201" s="224" t="s">
        <v>235</v>
      </c>
      <c r="BK201" s="226">
        <f>SUM(BK202:BK211)</f>
        <v>0</v>
      </c>
    </row>
    <row r="202" s="2" customFormat="1" ht="33" customHeight="1">
      <c r="A202" s="39"/>
      <c r="B202" s="40"/>
      <c r="C202" s="229" t="s">
        <v>386</v>
      </c>
      <c r="D202" s="229" t="s">
        <v>238</v>
      </c>
      <c r="E202" s="230" t="s">
        <v>387</v>
      </c>
      <c r="F202" s="231" t="s">
        <v>388</v>
      </c>
      <c r="G202" s="232" t="s">
        <v>182</v>
      </c>
      <c r="H202" s="233">
        <v>205.80000000000001</v>
      </c>
      <c r="I202" s="234"/>
      <c r="J202" s="235">
        <f>ROUND(I202*H202,2)</f>
        <v>0</v>
      </c>
      <c r="K202" s="231" t="s">
        <v>241</v>
      </c>
      <c r="L202" s="45"/>
      <c r="M202" s="236" t="s">
        <v>39</v>
      </c>
      <c r="N202" s="237" t="s">
        <v>53</v>
      </c>
      <c r="O202" s="86"/>
      <c r="P202" s="238">
        <f>O202*H202</f>
        <v>0</v>
      </c>
      <c r="Q202" s="238">
        <v>0</v>
      </c>
      <c r="R202" s="238">
        <f>Q202*H202</f>
        <v>0</v>
      </c>
      <c r="S202" s="238">
        <v>0</v>
      </c>
      <c r="T202" s="239">
        <f>S202*H202</f>
        <v>0</v>
      </c>
      <c r="U202" s="39"/>
      <c r="V202" s="39"/>
      <c r="W202" s="39"/>
      <c r="X202" s="39"/>
      <c r="Y202" s="39"/>
      <c r="Z202" s="39"/>
      <c r="AA202" s="39"/>
      <c r="AB202" s="39"/>
      <c r="AC202" s="39"/>
      <c r="AD202" s="39"/>
      <c r="AE202" s="39"/>
      <c r="AR202" s="240" t="s">
        <v>389</v>
      </c>
      <c r="AT202" s="240" t="s">
        <v>238</v>
      </c>
      <c r="AU202" s="240" t="s">
        <v>87</v>
      </c>
      <c r="AY202" s="17" t="s">
        <v>235</v>
      </c>
      <c r="BE202" s="241">
        <f>IF(N202="základní",J202,0)</f>
        <v>0</v>
      </c>
      <c r="BF202" s="241">
        <f>IF(N202="snížená",J202,0)</f>
        <v>0</v>
      </c>
      <c r="BG202" s="241">
        <f>IF(N202="zákl. přenesená",J202,0)</f>
        <v>0</v>
      </c>
      <c r="BH202" s="241">
        <f>IF(N202="sníž. přenesená",J202,0)</f>
        <v>0</v>
      </c>
      <c r="BI202" s="241">
        <f>IF(N202="nulová",J202,0)</f>
        <v>0</v>
      </c>
      <c r="BJ202" s="17" t="s">
        <v>242</v>
      </c>
      <c r="BK202" s="241">
        <f>ROUND(I202*H202,2)</f>
        <v>0</v>
      </c>
      <c r="BL202" s="17" t="s">
        <v>389</v>
      </c>
      <c r="BM202" s="240" t="s">
        <v>390</v>
      </c>
    </row>
    <row r="203" s="2" customFormat="1">
      <c r="A203" s="39"/>
      <c r="B203" s="40"/>
      <c r="C203" s="41"/>
      <c r="D203" s="242" t="s">
        <v>244</v>
      </c>
      <c r="E203" s="41"/>
      <c r="F203" s="243" t="s">
        <v>391</v>
      </c>
      <c r="G203" s="41"/>
      <c r="H203" s="41"/>
      <c r="I203" s="149"/>
      <c r="J203" s="41"/>
      <c r="K203" s="41"/>
      <c r="L203" s="45"/>
      <c r="M203" s="244"/>
      <c r="N203" s="245"/>
      <c r="O203" s="86"/>
      <c r="P203" s="86"/>
      <c r="Q203" s="86"/>
      <c r="R203" s="86"/>
      <c r="S203" s="86"/>
      <c r="T203" s="87"/>
      <c r="U203" s="39"/>
      <c r="V203" s="39"/>
      <c r="W203" s="39"/>
      <c r="X203" s="39"/>
      <c r="Y203" s="39"/>
      <c r="Z203" s="39"/>
      <c r="AA203" s="39"/>
      <c r="AB203" s="39"/>
      <c r="AC203" s="39"/>
      <c r="AD203" s="39"/>
      <c r="AE203" s="39"/>
      <c r="AT203" s="17" t="s">
        <v>244</v>
      </c>
      <c r="AU203" s="17" t="s">
        <v>87</v>
      </c>
    </row>
    <row r="204" s="2" customFormat="1">
      <c r="A204" s="39"/>
      <c r="B204" s="40"/>
      <c r="C204" s="41"/>
      <c r="D204" s="242" t="s">
        <v>246</v>
      </c>
      <c r="E204" s="41"/>
      <c r="F204" s="246" t="s">
        <v>392</v>
      </c>
      <c r="G204" s="41"/>
      <c r="H204" s="41"/>
      <c r="I204" s="149"/>
      <c r="J204" s="41"/>
      <c r="K204" s="41"/>
      <c r="L204" s="45"/>
      <c r="M204" s="244"/>
      <c r="N204" s="245"/>
      <c r="O204" s="86"/>
      <c r="P204" s="86"/>
      <c r="Q204" s="86"/>
      <c r="R204" s="86"/>
      <c r="S204" s="86"/>
      <c r="T204" s="87"/>
      <c r="U204" s="39"/>
      <c r="V204" s="39"/>
      <c r="W204" s="39"/>
      <c r="X204" s="39"/>
      <c r="Y204" s="39"/>
      <c r="Z204" s="39"/>
      <c r="AA204" s="39"/>
      <c r="AB204" s="39"/>
      <c r="AC204" s="39"/>
      <c r="AD204" s="39"/>
      <c r="AE204" s="39"/>
      <c r="AT204" s="17" t="s">
        <v>246</v>
      </c>
      <c r="AU204" s="17" t="s">
        <v>87</v>
      </c>
    </row>
    <row r="205" s="13" customFormat="1">
      <c r="A205" s="13"/>
      <c r="B205" s="247"/>
      <c r="C205" s="248"/>
      <c r="D205" s="242" t="s">
        <v>248</v>
      </c>
      <c r="E205" s="249" t="s">
        <v>39</v>
      </c>
      <c r="F205" s="250" t="s">
        <v>393</v>
      </c>
      <c r="G205" s="248"/>
      <c r="H205" s="251">
        <v>205.80000000000001</v>
      </c>
      <c r="I205" s="252"/>
      <c r="J205" s="248"/>
      <c r="K205" s="248"/>
      <c r="L205" s="253"/>
      <c r="M205" s="254"/>
      <c r="N205" s="255"/>
      <c r="O205" s="255"/>
      <c r="P205" s="255"/>
      <c r="Q205" s="255"/>
      <c r="R205" s="255"/>
      <c r="S205" s="255"/>
      <c r="T205" s="256"/>
      <c r="U205" s="13"/>
      <c r="V205" s="13"/>
      <c r="W205" s="13"/>
      <c r="X205" s="13"/>
      <c r="Y205" s="13"/>
      <c r="Z205" s="13"/>
      <c r="AA205" s="13"/>
      <c r="AB205" s="13"/>
      <c r="AC205" s="13"/>
      <c r="AD205" s="13"/>
      <c r="AE205" s="13"/>
      <c r="AT205" s="257" t="s">
        <v>248</v>
      </c>
      <c r="AU205" s="257" t="s">
        <v>87</v>
      </c>
      <c r="AV205" s="13" t="s">
        <v>89</v>
      </c>
      <c r="AW205" s="13" t="s">
        <v>41</v>
      </c>
      <c r="AX205" s="13" t="s">
        <v>80</v>
      </c>
      <c r="AY205" s="257" t="s">
        <v>235</v>
      </c>
    </row>
    <row r="206" s="14" customFormat="1">
      <c r="A206" s="14"/>
      <c r="B206" s="258"/>
      <c r="C206" s="259"/>
      <c r="D206" s="242" t="s">
        <v>248</v>
      </c>
      <c r="E206" s="260" t="s">
        <v>39</v>
      </c>
      <c r="F206" s="261" t="s">
        <v>250</v>
      </c>
      <c r="G206" s="259"/>
      <c r="H206" s="262">
        <v>205.80000000000001</v>
      </c>
      <c r="I206" s="263"/>
      <c r="J206" s="259"/>
      <c r="K206" s="259"/>
      <c r="L206" s="264"/>
      <c r="M206" s="265"/>
      <c r="N206" s="266"/>
      <c r="O206" s="266"/>
      <c r="P206" s="266"/>
      <c r="Q206" s="266"/>
      <c r="R206" s="266"/>
      <c r="S206" s="266"/>
      <c r="T206" s="267"/>
      <c r="U206" s="14"/>
      <c r="V206" s="14"/>
      <c r="W206" s="14"/>
      <c r="X206" s="14"/>
      <c r="Y206" s="14"/>
      <c r="Z206" s="14"/>
      <c r="AA206" s="14"/>
      <c r="AB206" s="14"/>
      <c r="AC206" s="14"/>
      <c r="AD206" s="14"/>
      <c r="AE206" s="14"/>
      <c r="AT206" s="268" t="s">
        <v>248</v>
      </c>
      <c r="AU206" s="268" t="s">
        <v>87</v>
      </c>
      <c r="AV206" s="14" t="s">
        <v>242</v>
      </c>
      <c r="AW206" s="14" t="s">
        <v>41</v>
      </c>
      <c r="AX206" s="14" t="s">
        <v>87</v>
      </c>
      <c r="AY206" s="268" t="s">
        <v>235</v>
      </c>
    </row>
    <row r="207" s="2" customFormat="1" ht="21.75" customHeight="1">
      <c r="A207" s="39"/>
      <c r="B207" s="40"/>
      <c r="C207" s="229" t="s">
        <v>394</v>
      </c>
      <c r="D207" s="229" t="s">
        <v>238</v>
      </c>
      <c r="E207" s="230" t="s">
        <v>395</v>
      </c>
      <c r="F207" s="231" t="s">
        <v>396</v>
      </c>
      <c r="G207" s="232" t="s">
        <v>182</v>
      </c>
      <c r="H207" s="233">
        <v>205.80000000000001</v>
      </c>
      <c r="I207" s="234"/>
      <c r="J207" s="235">
        <f>ROUND(I207*H207,2)</f>
        <v>0</v>
      </c>
      <c r="K207" s="231" t="s">
        <v>241</v>
      </c>
      <c r="L207" s="45"/>
      <c r="M207" s="236" t="s">
        <v>39</v>
      </c>
      <c r="N207" s="237" t="s">
        <v>53</v>
      </c>
      <c r="O207" s="86"/>
      <c r="P207" s="238">
        <f>O207*H207</f>
        <v>0</v>
      </c>
      <c r="Q207" s="238">
        <v>0</v>
      </c>
      <c r="R207" s="238">
        <f>Q207*H207</f>
        <v>0</v>
      </c>
      <c r="S207" s="238">
        <v>0</v>
      </c>
      <c r="T207" s="239">
        <f>S207*H207</f>
        <v>0</v>
      </c>
      <c r="U207" s="39"/>
      <c r="V207" s="39"/>
      <c r="W207" s="39"/>
      <c r="X207" s="39"/>
      <c r="Y207" s="39"/>
      <c r="Z207" s="39"/>
      <c r="AA207" s="39"/>
      <c r="AB207" s="39"/>
      <c r="AC207" s="39"/>
      <c r="AD207" s="39"/>
      <c r="AE207" s="39"/>
      <c r="AR207" s="240" t="s">
        <v>389</v>
      </c>
      <c r="AT207" s="240" t="s">
        <v>238</v>
      </c>
      <c r="AU207" s="240" t="s">
        <v>87</v>
      </c>
      <c r="AY207" s="17" t="s">
        <v>235</v>
      </c>
      <c r="BE207" s="241">
        <f>IF(N207="základní",J207,0)</f>
        <v>0</v>
      </c>
      <c r="BF207" s="241">
        <f>IF(N207="snížená",J207,0)</f>
        <v>0</v>
      </c>
      <c r="BG207" s="241">
        <f>IF(N207="zákl. přenesená",J207,0)</f>
        <v>0</v>
      </c>
      <c r="BH207" s="241">
        <f>IF(N207="sníž. přenesená",J207,0)</f>
        <v>0</v>
      </c>
      <c r="BI207" s="241">
        <f>IF(N207="nulová",J207,0)</f>
        <v>0</v>
      </c>
      <c r="BJ207" s="17" t="s">
        <v>242</v>
      </c>
      <c r="BK207" s="241">
        <f>ROUND(I207*H207,2)</f>
        <v>0</v>
      </c>
      <c r="BL207" s="17" t="s">
        <v>389</v>
      </c>
      <c r="BM207" s="240" t="s">
        <v>397</v>
      </c>
    </row>
    <row r="208" s="2" customFormat="1">
      <c r="A208" s="39"/>
      <c r="B208" s="40"/>
      <c r="C208" s="41"/>
      <c r="D208" s="242" t="s">
        <v>244</v>
      </c>
      <c r="E208" s="41"/>
      <c r="F208" s="243" t="s">
        <v>398</v>
      </c>
      <c r="G208" s="41"/>
      <c r="H208" s="41"/>
      <c r="I208" s="149"/>
      <c r="J208" s="41"/>
      <c r="K208" s="41"/>
      <c r="L208" s="45"/>
      <c r="M208" s="244"/>
      <c r="N208" s="245"/>
      <c r="O208" s="86"/>
      <c r="P208" s="86"/>
      <c r="Q208" s="86"/>
      <c r="R208" s="86"/>
      <c r="S208" s="86"/>
      <c r="T208" s="87"/>
      <c r="U208" s="39"/>
      <c r="V208" s="39"/>
      <c r="W208" s="39"/>
      <c r="X208" s="39"/>
      <c r="Y208" s="39"/>
      <c r="Z208" s="39"/>
      <c r="AA208" s="39"/>
      <c r="AB208" s="39"/>
      <c r="AC208" s="39"/>
      <c r="AD208" s="39"/>
      <c r="AE208" s="39"/>
      <c r="AT208" s="17" t="s">
        <v>244</v>
      </c>
      <c r="AU208" s="17" t="s">
        <v>87</v>
      </c>
    </row>
    <row r="209" s="2" customFormat="1">
      <c r="A209" s="39"/>
      <c r="B209" s="40"/>
      <c r="C209" s="41"/>
      <c r="D209" s="242" t="s">
        <v>246</v>
      </c>
      <c r="E209" s="41"/>
      <c r="F209" s="246" t="s">
        <v>399</v>
      </c>
      <c r="G209" s="41"/>
      <c r="H209" s="41"/>
      <c r="I209" s="149"/>
      <c r="J209" s="41"/>
      <c r="K209" s="41"/>
      <c r="L209" s="45"/>
      <c r="M209" s="244"/>
      <c r="N209" s="245"/>
      <c r="O209" s="86"/>
      <c r="P209" s="86"/>
      <c r="Q209" s="86"/>
      <c r="R209" s="86"/>
      <c r="S209" s="86"/>
      <c r="T209" s="87"/>
      <c r="U209" s="39"/>
      <c r="V209" s="39"/>
      <c r="W209" s="39"/>
      <c r="X209" s="39"/>
      <c r="Y209" s="39"/>
      <c r="Z209" s="39"/>
      <c r="AA209" s="39"/>
      <c r="AB209" s="39"/>
      <c r="AC209" s="39"/>
      <c r="AD209" s="39"/>
      <c r="AE209" s="39"/>
      <c r="AT209" s="17" t="s">
        <v>246</v>
      </c>
      <c r="AU209" s="17" t="s">
        <v>87</v>
      </c>
    </row>
    <row r="210" s="13" customFormat="1">
      <c r="A210" s="13"/>
      <c r="B210" s="247"/>
      <c r="C210" s="248"/>
      <c r="D210" s="242" t="s">
        <v>248</v>
      </c>
      <c r="E210" s="249" t="s">
        <v>39</v>
      </c>
      <c r="F210" s="250" t="s">
        <v>207</v>
      </c>
      <c r="G210" s="248"/>
      <c r="H210" s="251">
        <v>205.80000000000001</v>
      </c>
      <c r="I210" s="252"/>
      <c r="J210" s="248"/>
      <c r="K210" s="248"/>
      <c r="L210" s="253"/>
      <c r="M210" s="254"/>
      <c r="N210" s="255"/>
      <c r="O210" s="255"/>
      <c r="P210" s="255"/>
      <c r="Q210" s="255"/>
      <c r="R210" s="255"/>
      <c r="S210" s="255"/>
      <c r="T210" s="256"/>
      <c r="U210" s="13"/>
      <c r="V210" s="13"/>
      <c r="W210" s="13"/>
      <c r="X210" s="13"/>
      <c r="Y210" s="13"/>
      <c r="Z210" s="13"/>
      <c r="AA210" s="13"/>
      <c r="AB210" s="13"/>
      <c r="AC210" s="13"/>
      <c r="AD210" s="13"/>
      <c r="AE210" s="13"/>
      <c r="AT210" s="257" t="s">
        <v>248</v>
      </c>
      <c r="AU210" s="257" t="s">
        <v>87</v>
      </c>
      <c r="AV210" s="13" t="s">
        <v>89</v>
      </c>
      <c r="AW210" s="13" t="s">
        <v>41</v>
      </c>
      <c r="AX210" s="13" t="s">
        <v>80</v>
      </c>
      <c r="AY210" s="257" t="s">
        <v>235</v>
      </c>
    </row>
    <row r="211" s="14" customFormat="1">
      <c r="A211" s="14"/>
      <c r="B211" s="258"/>
      <c r="C211" s="259"/>
      <c r="D211" s="242" t="s">
        <v>248</v>
      </c>
      <c r="E211" s="260" t="s">
        <v>39</v>
      </c>
      <c r="F211" s="261" t="s">
        <v>250</v>
      </c>
      <c r="G211" s="259"/>
      <c r="H211" s="262">
        <v>205.80000000000001</v>
      </c>
      <c r="I211" s="263"/>
      <c r="J211" s="259"/>
      <c r="K211" s="259"/>
      <c r="L211" s="264"/>
      <c r="M211" s="265"/>
      <c r="N211" s="266"/>
      <c r="O211" s="266"/>
      <c r="P211" s="266"/>
      <c r="Q211" s="266"/>
      <c r="R211" s="266"/>
      <c r="S211" s="266"/>
      <c r="T211" s="267"/>
      <c r="U211" s="14"/>
      <c r="V211" s="14"/>
      <c r="W211" s="14"/>
      <c r="X211" s="14"/>
      <c r="Y211" s="14"/>
      <c r="Z211" s="14"/>
      <c r="AA211" s="14"/>
      <c r="AB211" s="14"/>
      <c r="AC211" s="14"/>
      <c r="AD211" s="14"/>
      <c r="AE211" s="14"/>
      <c r="AT211" s="268" t="s">
        <v>248</v>
      </c>
      <c r="AU211" s="268" t="s">
        <v>87</v>
      </c>
      <c r="AV211" s="14" t="s">
        <v>242</v>
      </c>
      <c r="AW211" s="14" t="s">
        <v>41</v>
      </c>
      <c r="AX211" s="14" t="s">
        <v>87</v>
      </c>
      <c r="AY211" s="268" t="s">
        <v>235</v>
      </c>
    </row>
    <row r="212" s="12" customFormat="1" ht="25.92" customHeight="1">
      <c r="A212" s="12"/>
      <c r="B212" s="213"/>
      <c r="C212" s="214"/>
      <c r="D212" s="215" t="s">
        <v>79</v>
      </c>
      <c r="E212" s="216" t="s">
        <v>169</v>
      </c>
      <c r="F212" s="216" t="s">
        <v>166</v>
      </c>
      <c r="G212" s="214"/>
      <c r="H212" s="214"/>
      <c r="I212" s="217"/>
      <c r="J212" s="218">
        <f>BK212</f>
        <v>0</v>
      </c>
      <c r="K212" s="214"/>
      <c r="L212" s="219"/>
      <c r="M212" s="220"/>
      <c r="N212" s="221"/>
      <c r="O212" s="221"/>
      <c r="P212" s="222">
        <f>SUM(P213:P233)</f>
        <v>0</v>
      </c>
      <c r="Q212" s="221"/>
      <c r="R212" s="222">
        <f>SUM(R213:R233)</f>
        <v>0</v>
      </c>
      <c r="S212" s="221"/>
      <c r="T212" s="223">
        <f>SUM(T213:T233)</f>
        <v>0</v>
      </c>
      <c r="U212" s="12"/>
      <c r="V212" s="12"/>
      <c r="W212" s="12"/>
      <c r="X212" s="12"/>
      <c r="Y212" s="12"/>
      <c r="Z212" s="12"/>
      <c r="AA212" s="12"/>
      <c r="AB212" s="12"/>
      <c r="AC212" s="12"/>
      <c r="AD212" s="12"/>
      <c r="AE212" s="12"/>
      <c r="AR212" s="224" t="s">
        <v>236</v>
      </c>
      <c r="AT212" s="225" t="s">
        <v>79</v>
      </c>
      <c r="AU212" s="225" t="s">
        <v>80</v>
      </c>
      <c r="AY212" s="224" t="s">
        <v>235</v>
      </c>
      <c r="BK212" s="226">
        <f>SUM(BK213:BK233)</f>
        <v>0</v>
      </c>
    </row>
    <row r="213" s="2" customFormat="1" ht="21.75" customHeight="1">
      <c r="A213" s="39"/>
      <c r="B213" s="40"/>
      <c r="C213" s="229" t="s">
        <v>400</v>
      </c>
      <c r="D213" s="229" t="s">
        <v>238</v>
      </c>
      <c r="E213" s="230" t="s">
        <v>401</v>
      </c>
      <c r="F213" s="231" t="s">
        <v>402</v>
      </c>
      <c r="G213" s="232" t="s">
        <v>197</v>
      </c>
      <c r="H213" s="233">
        <v>1040</v>
      </c>
      <c r="I213" s="234"/>
      <c r="J213" s="235">
        <f>ROUND(I213*H213,2)</f>
        <v>0</v>
      </c>
      <c r="K213" s="231" t="s">
        <v>241</v>
      </c>
      <c r="L213" s="45"/>
      <c r="M213" s="236" t="s">
        <v>39</v>
      </c>
      <c r="N213" s="237" t="s">
        <v>53</v>
      </c>
      <c r="O213" s="86"/>
      <c r="P213" s="238">
        <f>O213*H213</f>
        <v>0</v>
      </c>
      <c r="Q213" s="238">
        <v>0</v>
      </c>
      <c r="R213" s="238">
        <f>Q213*H213</f>
        <v>0</v>
      </c>
      <c r="S213" s="238">
        <v>0</v>
      </c>
      <c r="T213" s="239">
        <f>S213*H213</f>
        <v>0</v>
      </c>
      <c r="U213" s="39"/>
      <c r="V213" s="39"/>
      <c r="W213" s="39"/>
      <c r="X213" s="39"/>
      <c r="Y213" s="39"/>
      <c r="Z213" s="39"/>
      <c r="AA213" s="39"/>
      <c r="AB213" s="39"/>
      <c r="AC213" s="39"/>
      <c r="AD213" s="39"/>
      <c r="AE213" s="39"/>
      <c r="AR213" s="240" t="s">
        <v>242</v>
      </c>
      <c r="AT213" s="240" t="s">
        <v>238</v>
      </c>
      <c r="AU213" s="240" t="s">
        <v>87</v>
      </c>
      <c r="AY213" s="17" t="s">
        <v>235</v>
      </c>
      <c r="BE213" s="241">
        <f>IF(N213="základní",J213,0)</f>
        <v>0</v>
      </c>
      <c r="BF213" s="241">
        <f>IF(N213="snížená",J213,0)</f>
        <v>0</v>
      </c>
      <c r="BG213" s="241">
        <f>IF(N213="zákl. přenesená",J213,0)</f>
        <v>0</v>
      </c>
      <c r="BH213" s="241">
        <f>IF(N213="sníž. přenesená",J213,0)</f>
        <v>0</v>
      </c>
      <c r="BI213" s="241">
        <f>IF(N213="nulová",J213,0)</f>
        <v>0</v>
      </c>
      <c r="BJ213" s="17" t="s">
        <v>242</v>
      </c>
      <c r="BK213" s="241">
        <f>ROUND(I213*H213,2)</f>
        <v>0</v>
      </c>
      <c r="BL213" s="17" t="s">
        <v>242</v>
      </c>
      <c r="BM213" s="240" t="s">
        <v>403</v>
      </c>
    </row>
    <row r="214" s="2" customFormat="1">
      <c r="A214" s="39"/>
      <c r="B214" s="40"/>
      <c r="C214" s="41"/>
      <c r="D214" s="242" t="s">
        <v>244</v>
      </c>
      <c r="E214" s="41"/>
      <c r="F214" s="243" t="s">
        <v>404</v>
      </c>
      <c r="G214" s="41"/>
      <c r="H214" s="41"/>
      <c r="I214" s="149"/>
      <c r="J214" s="41"/>
      <c r="K214" s="41"/>
      <c r="L214" s="45"/>
      <c r="M214" s="244"/>
      <c r="N214" s="245"/>
      <c r="O214" s="86"/>
      <c r="P214" s="86"/>
      <c r="Q214" s="86"/>
      <c r="R214" s="86"/>
      <c r="S214" s="86"/>
      <c r="T214" s="87"/>
      <c r="U214" s="39"/>
      <c r="V214" s="39"/>
      <c r="W214" s="39"/>
      <c r="X214" s="39"/>
      <c r="Y214" s="39"/>
      <c r="Z214" s="39"/>
      <c r="AA214" s="39"/>
      <c r="AB214" s="39"/>
      <c r="AC214" s="39"/>
      <c r="AD214" s="39"/>
      <c r="AE214" s="39"/>
      <c r="AT214" s="17" t="s">
        <v>244</v>
      </c>
      <c r="AU214" s="17" t="s">
        <v>87</v>
      </c>
    </row>
    <row r="215" s="2" customFormat="1">
      <c r="A215" s="39"/>
      <c r="B215" s="40"/>
      <c r="C215" s="41"/>
      <c r="D215" s="242" t="s">
        <v>294</v>
      </c>
      <c r="E215" s="41"/>
      <c r="F215" s="246" t="s">
        <v>405</v>
      </c>
      <c r="G215" s="41"/>
      <c r="H215" s="41"/>
      <c r="I215" s="149"/>
      <c r="J215" s="41"/>
      <c r="K215" s="41"/>
      <c r="L215" s="45"/>
      <c r="M215" s="244"/>
      <c r="N215" s="245"/>
      <c r="O215" s="86"/>
      <c r="P215" s="86"/>
      <c r="Q215" s="86"/>
      <c r="R215" s="86"/>
      <c r="S215" s="86"/>
      <c r="T215" s="87"/>
      <c r="U215" s="39"/>
      <c r="V215" s="39"/>
      <c r="W215" s="39"/>
      <c r="X215" s="39"/>
      <c r="Y215" s="39"/>
      <c r="Z215" s="39"/>
      <c r="AA215" s="39"/>
      <c r="AB215" s="39"/>
      <c r="AC215" s="39"/>
      <c r="AD215" s="39"/>
      <c r="AE215" s="39"/>
      <c r="AT215" s="17" t="s">
        <v>294</v>
      </c>
      <c r="AU215" s="17" t="s">
        <v>87</v>
      </c>
    </row>
    <row r="216" s="13" customFormat="1">
      <c r="A216" s="13"/>
      <c r="B216" s="247"/>
      <c r="C216" s="248"/>
      <c r="D216" s="242" t="s">
        <v>248</v>
      </c>
      <c r="E216" s="249" t="s">
        <v>39</v>
      </c>
      <c r="F216" s="250" t="s">
        <v>406</v>
      </c>
      <c r="G216" s="248"/>
      <c r="H216" s="251">
        <v>1040</v>
      </c>
      <c r="I216" s="252"/>
      <c r="J216" s="248"/>
      <c r="K216" s="248"/>
      <c r="L216" s="253"/>
      <c r="M216" s="254"/>
      <c r="N216" s="255"/>
      <c r="O216" s="255"/>
      <c r="P216" s="255"/>
      <c r="Q216" s="255"/>
      <c r="R216" s="255"/>
      <c r="S216" s="255"/>
      <c r="T216" s="256"/>
      <c r="U216" s="13"/>
      <c r="V216" s="13"/>
      <c r="W216" s="13"/>
      <c r="X216" s="13"/>
      <c r="Y216" s="13"/>
      <c r="Z216" s="13"/>
      <c r="AA216" s="13"/>
      <c r="AB216" s="13"/>
      <c r="AC216" s="13"/>
      <c r="AD216" s="13"/>
      <c r="AE216" s="13"/>
      <c r="AT216" s="257" t="s">
        <v>248</v>
      </c>
      <c r="AU216" s="257" t="s">
        <v>87</v>
      </c>
      <c r="AV216" s="13" t="s">
        <v>89</v>
      </c>
      <c r="AW216" s="13" t="s">
        <v>41</v>
      </c>
      <c r="AX216" s="13" t="s">
        <v>80</v>
      </c>
      <c r="AY216" s="257" t="s">
        <v>235</v>
      </c>
    </row>
    <row r="217" s="14" customFormat="1">
      <c r="A217" s="14"/>
      <c r="B217" s="258"/>
      <c r="C217" s="259"/>
      <c r="D217" s="242" t="s">
        <v>248</v>
      </c>
      <c r="E217" s="260" t="s">
        <v>39</v>
      </c>
      <c r="F217" s="261" t="s">
        <v>250</v>
      </c>
      <c r="G217" s="259"/>
      <c r="H217" s="262">
        <v>1040</v>
      </c>
      <c r="I217" s="263"/>
      <c r="J217" s="259"/>
      <c r="K217" s="259"/>
      <c r="L217" s="264"/>
      <c r="M217" s="265"/>
      <c r="N217" s="266"/>
      <c r="O217" s="266"/>
      <c r="P217" s="266"/>
      <c r="Q217" s="266"/>
      <c r="R217" s="266"/>
      <c r="S217" s="266"/>
      <c r="T217" s="267"/>
      <c r="U217" s="14"/>
      <c r="V217" s="14"/>
      <c r="W217" s="14"/>
      <c r="X217" s="14"/>
      <c r="Y217" s="14"/>
      <c r="Z217" s="14"/>
      <c r="AA217" s="14"/>
      <c r="AB217" s="14"/>
      <c r="AC217" s="14"/>
      <c r="AD217" s="14"/>
      <c r="AE217" s="14"/>
      <c r="AT217" s="268" t="s">
        <v>248</v>
      </c>
      <c r="AU217" s="268" t="s">
        <v>87</v>
      </c>
      <c r="AV217" s="14" t="s">
        <v>242</v>
      </c>
      <c r="AW217" s="14" t="s">
        <v>41</v>
      </c>
      <c r="AX217" s="14" t="s">
        <v>87</v>
      </c>
      <c r="AY217" s="268" t="s">
        <v>235</v>
      </c>
    </row>
    <row r="218" s="2" customFormat="1" ht="21.75" customHeight="1">
      <c r="A218" s="39"/>
      <c r="B218" s="40"/>
      <c r="C218" s="229" t="s">
        <v>407</v>
      </c>
      <c r="D218" s="229" t="s">
        <v>238</v>
      </c>
      <c r="E218" s="230" t="s">
        <v>408</v>
      </c>
      <c r="F218" s="231" t="s">
        <v>409</v>
      </c>
      <c r="G218" s="232" t="s">
        <v>191</v>
      </c>
      <c r="H218" s="233">
        <v>1</v>
      </c>
      <c r="I218" s="234"/>
      <c r="J218" s="235">
        <f>ROUND(I218*H218,2)</f>
        <v>0</v>
      </c>
      <c r="K218" s="231" t="s">
        <v>39</v>
      </c>
      <c r="L218" s="45"/>
      <c r="M218" s="236" t="s">
        <v>39</v>
      </c>
      <c r="N218" s="237" t="s">
        <v>53</v>
      </c>
      <c r="O218" s="86"/>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389</v>
      </c>
      <c r="AT218" s="240" t="s">
        <v>238</v>
      </c>
      <c r="AU218" s="240" t="s">
        <v>87</v>
      </c>
      <c r="AY218" s="17" t="s">
        <v>235</v>
      </c>
      <c r="BE218" s="241">
        <f>IF(N218="základní",J218,0)</f>
        <v>0</v>
      </c>
      <c r="BF218" s="241">
        <f>IF(N218="snížená",J218,0)</f>
        <v>0</v>
      </c>
      <c r="BG218" s="241">
        <f>IF(N218="zákl. přenesená",J218,0)</f>
        <v>0</v>
      </c>
      <c r="BH218" s="241">
        <f>IF(N218="sníž. přenesená",J218,0)</f>
        <v>0</v>
      </c>
      <c r="BI218" s="241">
        <f>IF(N218="nulová",J218,0)</f>
        <v>0</v>
      </c>
      <c r="BJ218" s="17" t="s">
        <v>242</v>
      </c>
      <c r="BK218" s="241">
        <f>ROUND(I218*H218,2)</f>
        <v>0</v>
      </c>
      <c r="BL218" s="17" t="s">
        <v>389</v>
      </c>
      <c r="BM218" s="240" t="s">
        <v>410</v>
      </c>
    </row>
    <row r="219" s="2" customFormat="1">
      <c r="A219" s="39"/>
      <c r="B219" s="40"/>
      <c r="C219" s="41"/>
      <c r="D219" s="242" t="s">
        <v>244</v>
      </c>
      <c r="E219" s="41"/>
      <c r="F219" s="243" t="s">
        <v>411</v>
      </c>
      <c r="G219" s="41"/>
      <c r="H219" s="41"/>
      <c r="I219" s="149"/>
      <c r="J219" s="41"/>
      <c r="K219" s="41"/>
      <c r="L219" s="45"/>
      <c r="M219" s="244"/>
      <c r="N219" s="245"/>
      <c r="O219" s="86"/>
      <c r="P219" s="86"/>
      <c r="Q219" s="86"/>
      <c r="R219" s="86"/>
      <c r="S219" s="86"/>
      <c r="T219" s="87"/>
      <c r="U219" s="39"/>
      <c r="V219" s="39"/>
      <c r="W219" s="39"/>
      <c r="X219" s="39"/>
      <c r="Y219" s="39"/>
      <c r="Z219" s="39"/>
      <c r="AA219" s="39"/>
      <c r="AB219" s="39"/>
      <c r="AC219" s="39"/>
      <c r="AD219" s="39"/>
      <c r="AE219" s="39"/>
      <c r="AT219" s="17" t="s">
        <v>244</v>
      </c>
      <c r="AU219" s="17" t="s">
        <v>87</v>
      </c>
    </row>
    <row r="220" s="2" customFormat="1">
      <c r="A220" s="39"/>
      <c r="B220" s="40"/>
      <c r="C220" s="41"/>
      <c r="D220" s="242" t="s">
        <v>246</v>
      </c>
      <c r="E220" s="41"/>
      <c r="F220" s="246" t="s">
        <v>412</v>
      </c>
      <c r="G220" s="41"/>
      <c r="H220" s="41"/>
      <c r="I220" s="149"/>
      <c r="J220" s="41"/>
      <c r="K220" s="41"/>
      <c r="L220" s="45"/>
      <c r="M220" s="244"/>
      <c r="N220" s="245"/>
      <c r="O220" s="86"/>
      <c r="P220" s="86"/>
      <c r="Q220" s="86"/>
      <c r="R220" s="86"/>
      <c r="S220" s="86"/>
      <c r="T220" s="87"/>
      <c r="U220" s="39"/>
      <c r="V220" s="39"/>
      <c r="W220" s="39"/>
      <c r="X220" s="39"/>
      <c r="Y220" s="39"/>
      <c r="Z220" s="39"/>
      <c r="AA220" s="39"/>
      <c r="AB220" s="39"/>
      <c r="AC220" s="39"/>
      <c r="AD220" s="39"/>
      <c r="AE220" s="39"/>
      <c r="AT220" s="17" t="s">
        <v>246</v>
      </c>
      <c r="AU220" s="17" t="s">
        <v>87</v>
      </c>
    </row>
    <row r="221" s="2" customFormat="1">
      <c r="A221" s="39"/>
      <c r="B221" s="40"/>
      <c r="C221" s="41"/>
      <c r="D221" s="242" t="s">
        <v>294</v>
      </c>
      <c r="E221" s="41"/>
      <c r="F221" s="246" t="s">
        <v>413</v>
      </c>
      <c r="G221" s="41"/>
      <c r="H221" s="41"/>
      <c r="I221" s="149"/>
      <c r="J221" s="41"/>
      <c r="K221" s="41"/>
      <c r="L221" s="45"/>
      <c r="M221" s="244"/>
      <c r="N221" s="245"/>
      <c r="O221" s="86"/>
      <c r="P221" s="86"/>
      <c r="Q221" s="86"/>
      <c r="R221" s="86"/>
      <c r="S221" s="86"/>
      <c r="T221" s="87"/>
      <c r="U221" s="39"/>
      <c r="V221" s="39"/>
      <c r="W221" s="39"/>
      <c r="X221" s="39"/>
      <c r="Y221" s="39"/>
      <c r="Z221" s="39"/>
      <c r="AA221" s="39"/>
      <c r="AB221" s="39"/>
      <c r="AC221" s="39"/>
      <c r="AD221" s="39"/>
      <c r="AE221" s="39"/>
      <c r="AT221" s="17" t="s">
        <v>294</v>
      </c>
      <c r="AU221" s="17" t="s">
        <v>87</v>
      </c>
    </row>
    <row r="222" s="13" customFormat="1">
      <c r="A222" s="13"/>
      <c r="B222" s="247"/>
      <c r="C222" s="248"/>
      <c r="D222" s="242" t="s">
        <v>248</v>
      </c>
      <c r="E222" s="249" t="s">
        <v>39</v>
      </c>
      <c r="F222" s="250" t="s">
        <v>414</v>
      </c>
      <c r="G222" s="248"/>
      <c r="H222" s="251">
        <v>1</v>
      </c>
      <c r="I222" s="252"/>
      <c r="J222" s="248"/>
      <c r="K222" s="248"/>
      <c r="L222" s="253"/>
      <c r="M222" s="254"/>
      <c r="N222" s="255"/>
      <c r="O222" s="255"/>
      <c r="P222" s="255"/>
      <c r="Q222" s="255"/>
      <c r="R222" s="255"/>
      <c r="S222" s="255"/>
      <c r="T222" s="256"/>
      <c r="U222" s="13"/>
      <c r="V222" s="13"/>
      <c r="W222" s="13"/>
      <c r="X222" s="13"/>
      <c r="Y222" s="13"/>
      <c r="Z222" s="13"/>
      <c r="AA222" s="13"/>
      <c r="AB222" s="13"/>
      <c r="AC222" s="13"/>
      <c r="AD222" s="13"/>
      <c r="AE222" s="13"/>
      <c r="AT222" s="257" t="s">
        <v>248</v>
      </c>
      <c r="AU222" s="257" t="s">
        <v>87</v>
      </c>
      <c r="AV222" s="13" t="s">
        <v>89</v>
      </c>
      <c r="AW222" s="13" t="s">
        <v>41</v>
      </c>
      <c r="AX222" s="13" t="s">
        <v>87</v>
      </c>
      <c r="AY222" s="257" t="s">
        <v>235</v>
      </c>
    </row>
    <row r="223" s="2" customFormat="1" ht="33" customHeight="1">
      <c r="A223" s="39"/>
      <c r="B223" s="40"/>
      <c r="C223" s="229" t="s">
        <v>415</v>
      </c>
      <c r="D223" s="229" t="s">
        <v>238</v>
      </c>
      <c r="E223" s="230" t="s">
        <v>416</v>
      </c>
      <c r="F223" s="231" t="s">
        <v>417</v>
      </c>
      <c r="G223" s="232" t="s">
        <v>182</v>
      </c>
      <c r="H223" s="233">
        <v>247.28800000000001</v>
      </c>
      <c r="I223" s="234"/>
      <c r="J223" s="235">
        <f>ROUND(I223*H223,2)</f>
        <v>0</v>
      </c>
      <c r="K223" s="231" t="s">
        <v>39</v>
      </c>
      <c r="L223" s="45"/>
      <c r="M223" s="236" t="s">
        <v>39</v>
      </c>
      <c r="N223" s="237" t="s">
        <v>53</v>
      </c>
      <c r="O223" s="86"/>
      <c r="P223" s="238">
        <f>O223*H223</f>
        <v>0</v>
      </c>
      <c r="Q223" s="238">
        <v>0</v>
      </c>
      <c r="R223" s="238">
        <f>Q223*H223</f>
        <v>0</v>
      </c>
      <c r="S223" s="238">
        <v>0</v>
      </c>
      <c r="T223" s="239">
        <f>S223*H223</f>
        <v>0</v>
      </c>
      <c r="U223" s="39"/>
      <c r="V223" s="39"/>
      <c r="W223" s="39"/>
      <c r="X223" s="39"/>
      <c r="Y223" s="39"/>
      <c r="Z223" s="39"/>
      <c r="AA223" s="39"/>
      <c r="AB223" s="39"/>
      <c r="AC223" s="39"/>
      <c r="AD223" s="39"/>
      <c r="AE223" s="39"/>
      <c r="AR223" s="240" t="s">
        <v>389</v>
      </c>
      <c r="AT223" s="240" t="s">
        <v>238</v>
      </c>
      <c r="AU223" s="240" t="s">
        <v>87</v>
      </c>
      <c r="AY223" s="17" t="s">
        <v>235</v>
      </c>
      <c r="BE223" s="241">
        <f>IF(N223="základní",J223,0)</f>
        <v>0</v>
      </c>
      <c r="BF223" s="241">
        <f>IF(N223="snížená",J223,0)</f>
        <v>0</v>
      </c>
      <c r="BG223" s="241">
        <f>IF(N223="zákl. přenesená",J223,0)</f>
        <v>0</v>
      </c>
      <c r="BH223" s="241">
        <f>IF(N223="sníž. přenesená",J223,0)</f>
        <v>0</v>
      </c>
      <c r="BI223" s="241">
        <f>IF(N223="nulová",J223,0)</f>
        <v>0</v>
      </c>
      <c r="BJ223" s="17" t="s">
        <v>242</v>
      </c>
      <c r="BK223" s="241">
        <f>ROUND(I223*H223,2)</f>
        <v>0</v>
      </c>
      <c r="BL223" s="17" t="s">
        <v>389</v>
      </c>
      <c r="BM223" s="240" t="s">
        <v>418</v>
      </c>
    </row>
    <row r="224" s="2" customFormat="1">
      <c r="A224" s="39"/>
      <c r="B224" s="40"/>
      <c r="C224" s="41"/>
      <c r="D224" s="242" t="s">
        <v>244</v>
      </c>
      <c r="E224" s="41"/>
      <c r="F224" s="243" t="s">
        <v>419</v>
      </c>
      <c r="G224" s="41"/>
      <c r="H224" s="41"/>
      <c r="I224" s="149"/>
      <c r="J224" s="41"/>
      <c r="K224" s="41"/>
      <c r="L224" s="45"/>
      <c r="M224" s="244"/>
      <c r="N224" s="245"/>
      <c r="O224" s="86"/>
      <c r="P224" s="86"/>
      <c r="Q224" s="86"/>
      <c r="R224" s="86"/>
      <c r="S224" s="86"/>
      <c r="T224" s="87"/>
      <c r="U224" s="39"/>
      <c r="V224" s="39"/>
      <c r="W224" s="39"/>
      <c r="X224" s="39"/>
      <c r="Y224" s="39"/>
      <c r="Z224" s="39"/>
      <c r="AA224" s="39"/>
      <c r="AB224" s="39"/>
      <c r="AC224" s="39"/>
      <c r="AD224" s="39"/>
      <c r="AE224" s="39"/>
      <c r="AT224" s="17" t="s">
        <v>244</v>
      </c>
      <c r="AU224" s="17" t="s">
        <v>87</v>
      </c>
    </row>
    <row r="225" s="2" customFormat="1">
      <c r="A225" s="39"/>
      <c r="B225" s="40"/>
      <c r="C225" s="41"/>
      <c r="D225" s="242" t="s">
        <v>246</v>
      </c>
      <c r="E225" s="41"/>
      <c r="F225" s="246" t="s">
        <v>392</v>
      </c>
      <c r="G225" s="41"/>
      <c r="H225" s="41"/>
      <c r="I225" s="149"/>
      <c r="J225" s="41"/>
      <c r="K225" s="41"/>
      <c r="L225" s="45"/>
      <c r="M225" s="244"/>
      <c r="N225" s="245"/>
      <c r="O225" s="86"/>
      <c r="P225" s="86"/>
      <c r="Q225" s="86"/>
      <c r="R225" s="86"/>
      <c r="S225" s="86"/>
      <c r="T225" s="87"/>
      <c r="U225" s="39"/>
      <c r="V225" s="39"/>
      <c r="W225" s="39"/>
      <c r="X225" s="39"/>
      <c r="Y225" s="39"/>
      <c r="Z225" s="39"/>
      <c r="AA225" s="39"/>
      <c r="AB225" s="39"/>
      <c r="AC225" s="39"/>
      <c r="AD225" s="39"/>
      <c r="AE225" s="39"/>
      <c r="AT225" s="17" t="s">
        <v>246</v>
      </c>
      <c r="AU225" s="17" t="s">
        <v>87</v>
      </c>
    </row>
    <row r="226" s="2" customFormat="1">
      <c r="A226" s="39"/>
      <c r="B226" s="40"/>
      <c r="C226" s="41"/>
      <c r="D226" s="242" t="s">
        <v>294</v>
      </c>
      <c r="E226" s="41"/>
      <c r="F226" s="246" t="s">
        <v>420</v>
      </c>
      <c r="G226" s="41"/>
      <c r="H226" s="41"/>
      <c r="I226" s="149"/>
      <c r="J226" s="41"/>
      <c r="K226" s="41"/>
      <c r="L226" s="45"/>
      <c r="M226" s="244"/>
      <c r="N226" s="245"/>
      <c r="O226" s="86"/>
      <c r="P226" s="86"/>
      <c r="Q226" s="86"/>
      <c r="R226" s="86"/>
      <c r="S226" s="86"/>
      <c r="T226" s="87"/>
      <c r="U226" s="39"/>
      <c r="V226" s="39"/>
      <c r="W226" s="39"/>
      <c r="X226" s="39"/>
      <c r="Y226" s="39"/>
      <c r="Z226" s="39"/>
      <c r="AA226" s="39"/>
      <c r="AB226" s="39"/>
      <c r="AC226" s="39"/>
      <c r="AD226" s="39"/>
      <c r="AE226" s="39"/>
      <c r="AT226" s="17" t="s">
        <v>294</v>
      </c>
      <c r="AU226" s="17" t="s">
        <v>87</v>
      </c>
    </row>
    <row r="227" s="13" customFormat="1">
      <c r="A227" s="13"/>
      <c r="B227" s="247"/>
      <c r="C227" s="248"/>
      <c r="D227" s="242" t="s">
        <v>248</v>
      </c>
      <c r="E227" s="249" t="s">
        <v>421</v>
      </c>
      <c r="F227" s="250" t="s">
        <v>422</v>
      </c>
      <c r="G227" s="248"/>
      <c r="H227" s="251">
        <v>41.488</v>
      </c>
      <c r="I227" s="252"/>
      <c r="J227" s="248"/>
      <c r="K227" s="248"/>
      <c r="L227" s="253"/>
      <c r="M227" s="254"/>
      <c r="N227" s="255"/>
      <c r="O227" s="255"/>
      <c r="P227" s="255"/>
      <c r="Q227" s="255"/>
      <c r="R227" s="255"/>
      <c r="S227" s="255"/>
      <c r="T227" s="256"/>
      <c r="U227" s="13"/>
      <c r="V227" s="13"/>
      <c r="W227" s="13"/>
      <c r="X227" s="13"/>
      <c r="Y227" s="13"/>
      <c r="Z227" s="13"/>
      <c r="AA227" s="13"/>
      <c r="AB227" s="13"/>
      <c r="AC227" s="13"/>
      <c r="AD227" s="13"/>
      <c r="AE227" s="13"/>
      <c r="AT227" s="257" t="s">
        <v>248</v>
      </c>
      <c r="AU227" s="257" t="s">
        <v>87</v>
      </c>
      <c r="AV227" s="13" t="s">
        <v>89</v>
      </c>
      <c r="AW227" s="13" t="s">
        <v>41</v>
      </c>
      <c r="AX227" s="13" t="s">
        <v>80</v>
      </c>
      <c r="AY227" s="257" t="s">
        <v>235</v>
      </c>
    </row>
    <row r="228" s="13" customFormat="1">
      <c r="A228" s="13"/>
      <c r="B228" s="247"/>
      <c r="C228" s="248"/>
      <c r="D228" s="242" t="s">
        <v>248</v>
      </c>
      <c r="E228" s="249" t="s">
        <v>207</v>
      </c>
      <c r="F228" s="250" t="s">
        <v>423</v>
      </c>
      <c r="G228" s="248"/>
      <c r="H228" s="251">
        <v>205.80000000000001</v>
      </c>
      <c r="I228" s="252"/>
      <c r="J228" s="248"/>
      <c r="K228" s="248"/>
      <c r="L228" s="253"/>
      <c r="M228" s="254"/>
      <c r="N228" s="255"/>
      <c r="O228" s="255"/>
      <c r="P228" s="255"/>
      <c r="Q228" s="255"/>
      <c r="R228" s="255"/>
      <c r="S228" s="255"/>
      <c r="T228" s="256"/>
      <c r="U228" s="13"/>
      <c r="V228" s="13"/>
      <c r="W228" s="13"/>
      <c r="X228" s="13"/>
      <c r="Y228" s="13"/>
      <c r="Z228" s="13"/>
      <c r="AA228" s="13"/>
      <c r="AB228" s="13"/>
      <c r="AC228" s="13"/>
      <c r="AD228" s="13"/>
      <c r="AE228" s="13"/>
      <c r="AT228" s="257" t="s">
        <v>248</v>
      </c>
      <c r="AU228" s="257" t="s">
        <v>87</v>
      </c>
      <c r="AV228" s="13" t="s">
        <v>89</v>
      </c>
      <c r="AW228" s="13" t="s">
        <v>41</v>
      </c>
      <c r="AX228" s="13" t="s">
        <v>80</v>
      </c>
      <c r="AY228" s="257" t="s">
        <v>235</v>
      </c>
    </row>
    <row r="229" s="14" customFormat="1">
      <c r="A229" s="14"/>
      <c r="B229" s="258"/>
      <c r="C229" s="259"/>
      <c r="D229" s="242" t="s">
        <v>248</v>
      </c>
      <c r="E229" s="260" t="s">
        <v>39</v>
      </c>
      <c r="F229" s="261" t="s">
        <v>250</v>
      </c>
      <c r="G229" s="259"/>
      <c r="H229" s="262">
        <v>247.28800000000001</v>
      </c>
      <c r="I229" s="263"/>
      <c r="J229" s="259"/>
      <c r="K229" s="259"/>
      <c r="L229" s="264"/>
      <c r="M229" s="265"/>
      <c r="N229" s="266"/>
      <c r="O229" s="266"/>
      <c r="P229" s="266"/>
      <c r="Q229" s="266"/>
      <c r="R229" s="266"/>
      <c r="S229" s="266"/>
      <c r="T229" s="267"/>
      <c r="U229" s="14"/>
      <c r="V229" s="14"/>
      <c r="W229" s="14"/>
      <c r="X229" s="14"/>
      <c r="Y229" s="14"/>
      <c r="Z229" s="14"/>
      <c r="AA229" s="14"/>
      <c r="AB229" s="14"/>
      <c r="AC229" s="14"/>
      <c r="AD229" s="14"/>
      <c r="AE229" s="14"/>
      <c r="AT229" s="268" t="s">
        <v>248</v>
      </c>
      <c r="AU229" s="268" t="s">
        <v>87</v>
      </c>
      <c r="AV229" s="14" t="s">
        <v>242</v>
      </c>
      <c r="AW229" s="14" t="s">
        <v>41</v>
      </c>
      <c r="AX229" s="14" t="s">
        <v>87</v>
      </c>
      <c r="AY229" s="268" t="s">
        <v>235</v>
      </c>
    </row>
    <row r="230" s="2" customFormat="1" ht="16.5" customHeight="1">
      <c r="A230" s="39"/>
      <c r="B230" s="40"/>
      <c r="C230" s="229" t="s">
        <v>424</v>
      </c>
      <c r="D230" s="229" t="s">
        <v>238</v>
      </c>
      <c r="E230" s="230" t="s">
        <v>425</v>
      </c>
      <c r="F230" s="231" t="s">
        <v>426</v>
      </c>
      <c r="G230" s="232" t="s">
        <v>182</v>
      </c>
      <c r="H230" s="233">
        <v>0.26000000000000001</v>
      </c>
      <c r="I230" s="234"/>
      <c r="J230" s="235">
        <f>ROUND(I230*H230,2)</f>
        <v>0</v>
      </c>
      <c r="K230" s="231" t="s">
        <v>39</v>
      </c>
      <c r="L230" s="45"/>
      <c r="M230" s="236" t="s">
        <v>39</v>
      </c>
      <c r="N230" s="237" t="s">
        <v>53</v>
      </c>
      <c r="O230" s="86"/>
      <c r="P230" s="238">
        <f>O230*H230</f>
        <v>0</v>
      </c>
      <c r="Q230" s="238">
        <v>0</v>
      </c>
      <c r="R230" s="238">
        <f>Q230*H230</f>
        <v>0</v>
      </c>
      <c r="S230" s="238">
        <v>0</v>
      </c>
      <c r="T230" s="239">
        <f>S230*H230</f>
        <v>0</v>
      </c>
      <c r="U230" s="39"/>
      <c r="V230" s="39"/>
      <c r="W230" s="39"/>
      <c r="X230" s="39"/>
      <c r="Y230" s="39"/>
      <c r="Z230" s="39"/>
      <c r="AA230" s="39"/>
      <c r="AB230" s="39"/>
      <c r="AC230" s="39"/>
      <c r="AD230" s="39"/>
      <c r="AE230" s="39"/>
      <c r="AR230" s="240" t="s">
        <v>389</v>
      </c>
      <c r="AT230" s="240" t="s">
        <v>238</v>
      </c>
      <c r="AU230" s="240" t="s">
        <v>87</v>
      </c>
      <c r="AY230" s="17" t="s">
        <v>235</v>
      </c>
      <c r="BE230" s="241">
        <f>IF(N230="základní",J230,0)</f>
        <v>0</v>
      </c>
      <c r="BF230" s="241">
        <f>IF(N230="snížená",J230,0)</f>
        <v>0</v>
      </c>
      <c r="BG230" s="241">
        <f>IF(N230="zákl. přenesená",J230,0)</f>
        <v>0</v>
      </c>
      <c r="BH230" s="241">
        <f>IF(N230="sníž. přenesená",J230,0)</f>
        <v>0</v>
      </c>
      <c r="BI230" s="241">
        <f>IF(N230="nulová",J230,0)</f>
        <v>0</v>
      </c>
      <c r="BJ230" s="17" t="s">
        <v>242</v>
      </c>
      <c r="BK230" s="241">
        <f>ROUND(I230*H230,2)</f>
        <v>0</v>
      </c>
      <c r="BL230" s="17" t="s">
        <v>389</v>
      </c>
      <c r="BM230" s="240" t="s">
        <v>427</v>
      </c>
    </row>
    <row r="231" s="2" customFormat="1">
      <c r="A231" s="39"/>
      <c r="B231" s="40"/>
      <c r="C231" s="41"/>
      <c r="D231" s="242" t="s">
        <v>244</v>
      </c>
      <c r="E231" s="41"/>
      <c r="F231" s="243" t="s">
        <v>428</v>
      </c>
      <c r="G231" s="41"/>
      <c r="H231" s="41"/>
      <c r="I231" s="149"/>
      <c r="J231" s="41"/>
      <c r="K231" s="41"/>
      <c r="L231" s="45"/>
      <c r="M231" s="244"/>
      <c r="N231" s="245"/>
      <c r="O231" s="86"/>
      <c r="P231" s="86"/>
      <c r="Q231" s="86"/>
      <c r="R231" s="86"/>
      <c r="S231" s="86"/>
      <c r="T231" s="87"/>
      <c r="U231" s="39"/>
      <c r="V231" s="39"/>
      <c r="W231" s="39"/>
      <c r="X231" s="39"/>
      <c r="Y231" s="39"/>
      <c r="Z231" s="39"/>
      <c r="AA231" s="39"/>
      <c r="AB231" s="39"/>
      <c r="AC231" s="39"/>
      <c r="AD231" s="39"/>
      <c r="AE231" s="39"/>
      <c r="AT231" s="17" t="s">
        <v>244</v>
      </c>
      <c r="AU231" s="17" t="s">
        <v>87</v>
      </c>
    </row>
    <row r="232" s="13" customFormat="1">
      <c r="A232" s="13"/>
      <c r="B232" s="247"/>
      <c r="C232" s="248"/>
      <c r="D232" s="242" t="s">
        <v>248</v>
      </c>
      <c r="E232" s="249" t="s">
        <v>39</v>
      </c>
      <c r="F232" s="250" t="s">
        <v>429</v>
      </c>
      <c r="G232" s="248"/>
      <c r="H232" s="251">
        <v>0.26000000000000001</v>
      </c>
      <c r="I232" s="252"/>
      <c r="J232" s="248"/>
      <c r="K232" s="248"/>
      <c r="L232" s="253"/>
      <c r="M232" s="254"/>
      <c r="N232" s="255"/>
      <c r="O232" s="255"/>
      <c r="P232" s="255"/>
      <c r="Q232" s="255"/>
      <c r="R232" s="255"/>
      <c r="S232" s="255"/>
      <c r="T232" s="256"/>
      <c r="U232" s="13"/>
      <c r="V232" s="13"/>
      <c r="W232" s="13"/>
      <c r="X232" s="13"/>
      <c r="Y232" s="13"/>
      <c r="Z232" s="13"/>
      <c r="AA232" s="13"/>
      <c r="AB232" s="13"/>
      <c r="AC232" s="13"/>
      <c r="AD232" s="13"/>
      <c r="AE232" s="13"/>
      <c r="AT232" s="257" t="s">
        <v>248</v>
      </c>
      <c r="AU232" s="257" t="s">
        <v>87</v>
      </c>
      <c r="AV232" s="13" t="s">
        <v>89</v>
      </c>
      <c r="AW232" s="13" t="s">
        <v>41</v>
      </c>
      <c r="AX232" s="13" t="s">
        <v>80</v>
      </c>
      <c r="AY232" s="257" t="s">
        <v>235</v>
      </c>
    </row>
    <row r="233" s="14" customFormat="1">
      <c r="A233" s="14"/>
      <c r="B233" s="258"/>
      <c r="C233" s="259"/>
      <c r="D233" s="242" t="s">
        <v>248</v>
      </c>
      <c r="E233" s="260" t="s">
        <v>39</v>
      </c>
      <c r="F233" s="261" t="s">
        <v>250</v>
      </c>
      <c r="G233" s="259"/>
      <c r="H233" s="262">
        <v>0.26000000000000001</v>
      </c>
      <c r="I233" s="263"/>
      <c r="J233" s="259"/>
      <c r="K233" s="259"/>
      <c r="L233" s="264"/>
      <c r="M233" s="279"/>
      <c r="N233" s="280"/>
      <c r="O233" s="280"/>
      <c r="P233" s="280"/>
      <c r="Q233" s="280"/>
      <c r="R233" s="280"/>
      <c r="S233" s="280"/>
      <c r="T233" s="281"/>
      <c r="U233" s="14"/>
      <c r="V233" s="14"/>
      <c r="W233" s="14"/>
      <c r="X233" s="14"/>
      <c r="Y233" s="14"/>
      <c r="Z233" s="14"/>
      <c r="AA233" s="14"/>
      <c r="AB233" s="14"/>
      <c r="AC233" s="14"/>
      <c r="AD233" s="14"/>
      <c r="AE233" s="14"/>
      <c r="AT233" s="268" t="s">
        <v>248</v>
      </c>
      <c r="AU233" s="268" t="s">
        <v>87</v>
      </c>
      <c r="AV233" s="14" t="s">
        <v>242</v>
      </c>
      <c r="AW233" s="14" t="s">
        <v>41</v>
      </c>
      <c r="AX233" s="14" t="s">
        <v>87</v>
      </c>
      <c r="AY233" s="268" t="s">
        <v>235</v>
      </c>
    </row>
    <row r="234" s="2" customFormat="1" ht="6.96" customHeight="1">
      <c r="A234" s="39"/>
      <c r="B234" s="61"/>
      <c r="C234" s="62"/>
      <c r="D234" s="62"/>
      <c r="E234" s="62"/>
      <c r="F234" s="62"/>
      <c r="G234" s="62"/>
      <c r="H234" s="62"/>
      <c r="I234" s="178"/>
      <c r="J234" s="62"/>
      <c r="K234" s="62"/>
      <c r="L234" s="45"/>
      <c r="M234" s="39"/>
      <c r="O234" s="39"/>
      <c r="P234" s="39"/>
      <c r="Q234" s="39"/>
      <c r="R234" s="39"/>
      <c r="S234" s="39"/>
      <c r="T234" s="39"/>
      <c r="U234" s="39"/>
      <c r="V234" s="39"/>
      <c r="W234" s="39"/>
      <c r="X234" s="39"/>
      <c r="Y234" s="39"/>
      <c r="Z234" s="39"/>
      <c r="AA234" s="39"/>
      <c r="AB234" s="39"/>
      <c r="AC234" s="39"/>
      <c r="AD234" s="39"/>
      <c r="AE234" s="39"/>
    </row>
  </sheetData>
  <sheetProtection sheet="1" autoFilter="0" formatColumns="0" formatRows="0" objects="1" scenarios="1" spinCount="100000" saltValue="jT8sDgiTeS6hin7/Yt1U5svQSYoB1kJ8P6Ti5FO1cWdHSHrkQrzMMci6RDGg6aoCcZ7JOPiQBs5Hc63WanuEmg==" hashValue="g7QhtoS5TUr2oMb0HzQklEIIdhfplIq8jU9fjE6BHz7gFPBlqqjVCS0l0+XB9nGgoFhcPhSQrQpN2Mh04Z8hzQ==" algorithmName="SHA-512" password="CC35"/>
  <autoFilter ref="C88:K23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164</v>
      </c>
    </row>
    <row r="3" hidden="1" s="1" customFormat="1" ht="6.96" customHeight="1">
      <c r="B3" s="142"/>
      <c r="C3" s="143"/>
      <c r="D3" s="143"/>
      <c r="E3" s="143"/>
      <c r="F3" s="143"/>
      <c r="G3" s="143"/>
      <c r="H3" s="143"/>
      <c r="I3" s="144"/>
      <c r="J3" s="143"/>
      <c r="K3" s="143"/>
      <c r="L3" s="20"/>
      <c r="AT3" s="17" t="s">
        <v>89</v>
      </c>
    </row>
    <row r="4" hidden="1" s="1" customFormat="1" ht="24.96" customHeight="1">
      <c r="B4" s="20"/>
      <c r="D4" s="145" t="s">
        <v>188</v>
      </c>
      <c r="I4" s="140"/>
      <c r="L4" s="20"/>
      <c r="M4" s="146" t="s">
        <v>10</v>
      </c>
      <c r="AT4" s="17" t="s">
        <v>41</v>
      </c>
    </row>
    <row r="5" hidden="1" s="1" customFormat="1" ht="6.96" customHeight="1">
      <c r="B5" s="20"/>
      <c r="I5" s="140"/>
      <c r="L5" s="20"/>
    </row>
    <row r="6" hidden="1" s="1" customFormat="1" ht="12" customHeight="1">
      <c r="B6" s="20"/>
      <c r="D6" s="147" t="s">
        <v>16</v>
      </c>
      <c r="I6" s="140"/>
      <c r="L6" s="20"/>
    </row>
    <row r="7" hidden="1" s="1" customFormat="1" ht="23.25" customHeight="1">
      <c r="B7" s="20"/>
      <c r="E7" s="148" t="str">
        <f>'Rekapitulace stavby'!K6</f>
        <v>Výměna kolejnic v úseku Ústí n.L. západ - Kadaň Prunéřov, Ústí n.L. západ-Bílina atd. 2020</v>
      </c>
      <c r="F7" s="147"/>
      <c r="G7" s="147"/>
      <c r="H7" s="147"/>
      <c r="I7" s="140"/>
      <c r="L7" s="20"/>
    </row>
    <row r="8" hidden="1" s="1" customFormat="1" ht="12" customHeight="1">
      <c r="B8" s="20"/>
      <c r="D8" s="147" t="s">
        <v>202</v>
      </c>
      <c r="I8" s="140"/>
      <c r="L8" s="20"/>
    </row>
    <row r="9" hidden="1" s="2" customFormat="1" ht="16.5" customHeight="1">
      <c r="A9" s="39"/>
      <c r="B9" s="45"/>
      <c r="C9" s="39"/>
      <c r="D9" s="39"/>
      <c r="E9" s="148" t="s">
        <v>1555</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1594</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39</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ROUND(J86,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ROUND((SUM(BE86:BE91)),  2)</f>
        <v>0</v>
      </c>
      <c r="G35" s="39"/>
      <c r="H35" s="39"/>
      <c r="I35" s="167">
        <v>0.20999999999999999</v>
      </c>
      <c r="J35" s="166">
        <f>ROUND(((SUM(BE86:BE91))*I35),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ROUND((SUM(BF86:BF91)),  2)</f>
        <v>0</v>
      </c>
      <c r="G36" s="39"/>
      <c r="H36" s="39"/>
      <c r="I36" s="167">
        <v>0.14999999999999999</v>
      </c>
      <c r="J36" s="166">
        <f>ROUND(((SUM(BF86:BF91))*I36),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ROUND((SUM(BG86:BG91)),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ROUND((SUM(BH86:BH91)),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ROUND((SUM(BI86:BI91)),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1555</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Č64 - Oprava přejezdu Louny-Postoloprty km 9,656 (P1923)</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J86</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218</v>
      </c>
      <c r="E64" s="191"/>
      <c r="F64" s="191"/>
      <c r="G64" s="191"/>
      <c r="H64" s="191"/>
      <c r="I64" s="192"/>
      <c r="J64" s="193">
        <f>J87</f>
        <v>0</v>
      </c>
      <c r="K64" s="189"/>
      <c r="L64" s="194"/>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149"/>
      <c r="J65" s="41"/>
      <c r="K65" s="41"/>
      <c r="L65" s="150"/>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178"/>
      <c r="J66" s="62"/>
      <c r="K66" s="62"/>
      <c r="L66" s="150"/>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181"/>
      <c r="J70" s="64"/>
      <c r="K70" s="64"/>
      <c r="L70" s="150"/>
      <c r="S70" s="39"/>
      <c r="T70" s="39"/>
      <c r="U70" s="39"/>
      <c r="V70" s="39"/>
      <c r="W70" s="39"/>
      <c r="X70" s="39"/>
      <c r="Y70" s="39"/>
      <c r="Z70" s="39"/>
      <c r="AA70" s="39"/>
      <c r="AB70" s="39"/>
      <c r="AC70" s="39"/>
      <c r="AD70" s="39"/>
      <c r="AE70" s="39"/>
    </row>
    <row r="71" s="2" customFormat="1" ht="24.96" customHeight="1">
      <c r="A71" s="39"/>
      <c r="B71" s="40"/>
      <c r="C71" s="23" t="s">
        <v>220</v>
      </c>
      <c r="D71" s="41"/>
      <c r="E71" s="41"/>
      <c r="F71" s="41"/>
      <c r="G71" s="41"/>
      <c r="H71" s="41"/>
      <c r="I71" s="149"/>
      <c r="J71" s="41"/>
      <c r="K71" s="41"/>
      <c r="L71" s="150"/>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49"/>
      <c r="J72" s="41"/>
      <c r="K72" s="41"/>
      <c r="L72" s="150"/>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23.25" customHeight="1">
      <c r="A74" s="39"/>
      <c r="B74" s="40"/>
      <c r="C74" s="41"/>
      <c r="D74" s="41"/>
      <c r="E74" s="182" t="str">
        <f>E7</f>
        <v>Výměna kolejnic v úseku Ústí n.L. západ - Kadaň Prunéřov, Ústí n.L. západ-Bílina atd. 2020</v>
      </c>
      <c r="F74" s="32"/>
      <c r="G74" s="32"/>
      <c r="H74" s="32"/>
      <c r="I74" s="149"/>
      <c r="J74" s="41"/>
      <c r="K74" s="41"/>
      <c r="L74" s="150"/>
      <c r="S74" s="39"/>
      <c r="T74" s="39"/>
      <c r="U74" s="39"/>
      <c r="V74" s="39"/>
      <c r="W74" s="39"/>
      <c r="X74" s="39"/>
      <c r="Y74" s="39"/>
      <c r="Z74" s="39"/>
      <c r="AA74" s="39"/>
      <c r="AB74" s="39"/>
      <c r="AC74" s="39"/>
      <c r="AD74" s="39"/>
      <c r="AE74" s="39"/>
    </row>
    <row r="75" s="1" customFormat="1" ht="12" customHeight="1">
      <c r="B75" s="21"/>
      <c r="C75" s="32" t="s">
        <v>202</v>
      </c>
      <c r="D75" s="22"/>
      <c r="E75" s="22"/>
      <c r="F75" s="22"/>
      <c r="G75" s="22"/>
      <c r="H75" s="22"/>
      <c r="I75" s="140"/>
      <c r="J75" s="22"/>
      <c r="K75" s="22"/>
      <c r="L75" s="20"/>
    </row>
    <row r="76" s="2" customFormat="1" ht="16.5" customHeight="1">
      <c r="A76" s="39"/>
      <c r="B76" s="40"/>
      <c r="C76" s="41"/>
      <c r="D76" s="41"/>
      <c r="E76" s="182" t="s">
        <v>1555</v>
      </c>
      <c r="F76" s="41"/>
      <c r="G76" s="41"/>
      <c r="H76" s="41"/>
      <c r="I76" s="149"/>
      <c r="J76" s="41"/>
      <c r="K76" s="41"/>
      <c r="L76" s="150"/>
      <c r="S76" s="39"/>
      <c r="T76" s="39"/>
      <c r="U76" s="39"/>
      <c r="V76" s="39"/>
      <c r="W76" s="39"/>
      <c r="X76" s="39"/>
      <c r="Y76" s="39"/>
      <c r="Z76" s="39"/>
      <c r="AA76" s="39"/>
      <c r="AB76" s="39"/>
      <c r="AC76" s="39"/>
      <c r="AD76" s="39"/>
      <c r="AE76" s="39"/>
    </row>
    <row r="77" s="2" customFormat="1" ht="12" customHeight="1">
      <c r="A77" s="39"/>
      <c r="B77" s="40"/>
      <c r="C77" s="32" t="s">
        <v>210</v>
      </c>
      <c r="D77" s="41"/>
      <c r="E77" s="41"/>
      <c r="F77" s="41"/>
      <c r="G77" s="41"/>
      <c r="H77" s="41"/>
      <c r="I77" s="149"/>
      <c r="J77" s="41"/>
      <c r="K77" s="41"/>
      <c r="L77" s="150"/>
      <c r="S77" s="39"/>
      <c r="T77" s="39"/>
      <c r="U77" s="39"/>
      <c r="V77" s="39"/>
      <c r="W77" s="39"/>
      <c r="X77" s="39"/>
      <c r="Y77" s="39"/>
      <c r="Z77" s="39"/>
      <c r="AA77" s="39"/>
      <c r="AB77" s="39"/>
      <c r="AC77" s="39"/>
      <c r="AD77" s="39"/>
      <c r="AE77" s="39"/>
    </row>
    <row r="78" s="2" customFormat="1" ht="16.5" customHeight="1">
      <c r="A78" s="39"/>
      <c r="B78" s="40"/>
      <c r="C78" s="41"/>
      <c r="D78" s="41"/>
      <c r="E78" s="71" t="str">
        <f>E11</f>
        <v>Č64 - Oprava přejezdu Louny-Postoloprty km 9,656 (P1923)</v>
      </c>
      <c r="F78" s="41"/>
      <c r="G78" s="41"/>
      <c r="H78" s="41"/>
      <c r="I78" s="149"/>
      <c r="J78" s="41"/>
      <c r="K78" s="41"/>
      <c r="L78" s="150"/>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Obvod ST Most</v>
      </c>
      <c r="G80" s="41"/>
      <c r="H80" s="41"/>
      <c r="I80" s="152" t="s">
        <v>24</v>
      </c>
      <c r="J80" s="74" t="str">
        <f>IF(J14="","",J14)</f>
        <v>31. 1. 2019</v>
      </c>
      <c r="K80" s="41"/>
      <c r="L80" s="150"/>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9"/>
      <c r="J81" s="41"/>
      <c r="K81" s="41"/>
      <c r="L81" s="150"/>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OŘ UNL, ST Most</v>
      </c>
      <c r="G82" s="41"/>
      <c r="H82" s="41"/>
      <c r="I82" s="152" t="s">
        <v>38</v>
      </c>
      <c r="J82" s="37" t="str">
        <f>E23</f>
        <v xml:space="preserve"> </v>
      </c>
      <c r="K82" s="41"/>
      <c r="L82" s="150"/>
      <c r="S82" s="39"/>
      <c r="T82" s="39"/>
      <c r="U82" s="39"/>
      <c r="V82" s="39"/>
      <c r="W82" s="39"/>
      <c r="X82" s="39"/>
      <c r="Y82" s="39"/>
      <c r="Z82" s="39"/>
      <c r="AA82" s="39"/>
      <c r="AB82" s="39"/>
      <c r="AC82" s="39"/>
      <c r="AD82" s="39"/>
      <c r="AE82" s="39"/>
    </row>
    <row r="83" s="2" customFormat="1" ht="40.05" customHeight="1">
      <c r="A83" s="39"/>
      <c r="B83" s="40"/>
      <c r="C83" s="32" t="s">
        <v>36</v>
      </c>
      <c r="D83" s="41"/>
      <c r="E83" s="41"/>
      <c r="F83" s="27" t="str">
        <f>IF(E20="","",E20)</f>
        <v>Vyplň údaj</v>
      </c>
      <c r="G83" s="41"/>
      <c r="H83" s="41"/>
      <c r="I83" s="152" t="s">
        <v>42</v>
      </c>
      <c r="J83" s="37" t="str">
        <f>E26</f>
        <v>Ing. Horák Jiří, horak@szdc.cz, +420 602155923</v>
      </c>
      <c r="K83" s="41"/>
      <c r="L83" s="150"/>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11" customFormat="1" ht="29.28" customHeight="1">
      <c r="A85" s="201"/>
      <c r="B85" s="202"/>
      <c r="C85" s="203" t="s">
        <v>221</v>
      </c>
      <c r="D85" s="204" t="s">
        <v>65</v>
      </c>
      <c r="E85" s="204" t="s">
        <v>61</v>
      </c>
      <c r="F85" s="204" t="s">
        <v>62</v>
      </c>
      <c r="G85" s="204" t="s">
        <v>222</v>
      </c>
      <c r="H85" s="204" t="s">
        <v>223</v>
      </c>
      <c r="I85" s="205" t="s">
        <v>224</v>
      </c>
      <c r="J85" s="204" t="s">
        <v>214</v>
      </c>
      <c r="K85" s="206" t="s">
        <v>225</v>
      </c>
      <c r="L85" s="207"/>
      <c r="M85" s="94" t="s">
        <v>39</v>
      </c>
      <c r="N85" s="95" t="s">
        <v>50</v>
      </c>
      <c r="O85" s="95" t="s">
        <v>226</v>
      </c>
      <c r="P85" s="95" t="s">
        <v>227</v>
      </c>
      <c r="Q85" s="95" t="s">
        <v>228</v>
      </c>
      <c r="R85" s="95" t="s">
        <v>229</v>
      </c>
      <c r="S85" s="95" t="s">
        <v>230</v>
      </c>
      <c r="T85" s="96" t="s">
        <v>231</v>
      </c>
      <c r="U85" s="201"/>
      <c r="V85" s="201"/>
      <c r="W85" s="201"/>
      <c r="X85" s="201"/>
      <c r="Y85" s="201"/>
      <c r="Z85" s="201"/>
      <c r="AA85" s="201"/>
      <c r="AB85" s="201"/>
      <c r="AC85" s="201"/>
      <c r="AD85" s="201"/>
      <c r="AE85" s="201"/>
    </row>
    <row r="86" s="2" customFormat="1" ht="22.8" customHeight="1">
      <c r="A86" s="39"/>
      <c r="B86" s="40"/>
      <c r="C86" s="101" t="s">
        <v>232</v>
      </c>
      <c r="D86" s="41"/>
      <c r="E86" s="41"/>
      <c r="F86" s="41"/>
      <c r="G86" s="41"/>
      <c r="H86" s="41"/>
      <c r="I86" s="149"/>
      <c r="J86" s="208">
        <f>BK86</f>
        <v>0</v>
      </c>
      <c r="K86" s="41"/>
      <c r="L86" s="45"/>
      <c r="M86" s="97"/>
      <c r="N86" s="209"/>
      <c r="O86" s="98"/>
      <c r="P86" s="210">
        <f>P87</f>
        <v>0</v>
      </c>
      <c r="Q86" s="98"/>
      <c r="R86" s="210">
        <f>R87</f>
        <v>0</v>
      </c>
      <c r="S86" s="98"/>
      <c r="T86" s="211">
        <f>T87</f>
        <v>0</v>
      </c>
      <c r="U86" s="39"/>
      <c r="V86" s="39"/>
      <c r="W86" s="39"/>
      <c r="X86" s="39"/>
      <c r="Y86" s="39"/>
      <c r="Z86" s="39"/>
      <c r="AA86" s="39"/>
      <c r="AB86" s="39"/>
      <c r="AC86" s="39"/>
      <c r="AD86" s="39"/>
      <c r="AE86" s="39"/>
      <c r="AT86" s="17" t="s">
        <v>79</v>
      </c>
      <c r="AU86" s="17" t="s">
        <v>215</v>
      </c>
      <c r="BK86" s="212">
        <f>BK87</f>
        <v>0</v>
      </c>
    </row>
    <row r="87" s="12" customFormat="1" ht="25.92" customHeight="1">
      <c r="A87" s="12"/>
      <c r="B87" s="213"/>
      <c r="C87" s="214"/>
      <c r="D87" s="215" t="s">
        <v>79</v>
      </c>
      <c r="E87" s="216" t="s">
        <v>384</v>
      </c>
      <c r="F87" s="216" t="s">
        <v>385</v>
      </c>
      <c r="G87" s="214"/>
      <c r="H87" s="214"/>
      <c r="I87" s="217"/>
      <c r="J87" s="218">
        <f>BK87</f>
        <v>0</v>
      </c>
      <c r="K87" s="214"/>
      <c r="L87" s="219"/>
      <c r="M87" s="220"/>
      <c r="N87" s="221"/>
      <c r="O87" s="221"/>
      <c r="P87" s="222">
        <f>SUM(P88:P91)</f>
        <v>0</v>
      </c>
      <c r="Q87" s="221"/>
      <c r="R87" s="222">
        <f>SUM(R88:R91)</f>
        <v>0</v>
      </c>
      <c r="S87" s="221"/>
      <c r="T87" s="223">
        <f>SUM(T88:T91)</f>
        <v>0</v>
      </c>
      <c r="U87" s="12"/>
      <c r="V87" s="12"/>
      <c r="W87" s="12"/>
      <c r="X87" s="12"/>
      <c r="Y87" s="12"/>
      <c r="Z87" s="12"/>
      <c r="AA87" s="12"/>
      <c r="AB87" s="12"/>
      <c r="AC87" s="12"/>
      <c r="AD87" s="12"/>
      <c r="AE87" s="12"/>
      <c r="AR87" s="224" t="s">
        <v>242</v>
      </c>
      <c r="AT87" s="225" t="s">
        <v>79</v>
      </c>
      <c r="AU87" s="225" t="s">
        <v>80</v>
      </c>
      <c r="AY87" s="224" t="s">
        <v>235</v>
      </c>
      <c r="BK87" s="226">
        <f>SUM(BK88:BK91)</f>
        <v>0</v>
      </c>
    </row>
    <row r="88" s="2" customFormat="1" ht="21.75" customHeight="1">
      <c r="A88" s="39"/>
      <c r="B88" s="40"/>
      <c r="C88" s="229" t="s">
        <v>87</v>
      </c>
      <c r="D88" s="229" t="s">
        <v>238</v>
      </c>
      <c r="E88" s="230" t="s">
        <v>1557</v>
      </c>
      <c r="F88" s="231" t="s">
        <v>1558</v>
      </c>
      <c r="G88" s="232" t="s">
        <v>191</v>
      </c>
      <c r="H88" s="233">
        <v>2</v>
      </c>
      <c r="I88" s="234"/>
      <c r="J88" s="235">
        <f>ROUND(I88*H88,2)</f>
        <v>0</v>
      </c>
      <c r="K88" s="231" t="s">
        <v>1559</v>
      </c>
      <c r="L88" s="45"/>
      <c r="M88" s="236" t="s">
        <v>39</v>
      </c>
      <c r="N88" s="237" t="s">
        <v>53</v>
      </c>
      <c r="O88" s="86"/>
      <c r="P88" s="238">
        <f>O88*H88</f>
        <v>0</v>
      </c>
      <c r="Q88" s="238">
        <v>0</v>
      </c>
      <c r="R88" s="238">
        <f>Q88*H88</f>
        <v>0</v>
      </c>
      <c r="S88" s="238">
        <v>0</v>
      </c>
      <c r="T88" s="239">
        <f>S88*H88</f>
        <v>0</v>
      </c>
      <c r="U88" s="39"/>
      <c r="V88" s="39"/>
      <c r="W88" s="39"/>
      <c r="X88" s="39"/>
      <c r="Y88" s="39"/>
      <c r="Z88" s="39"/>
      <c r="AA88" s="39"/>
      <c r="AB88" s="39"/>
      <c r="AC88" s="39"/>
      <c r="AD88" s="39"/>
      <c r="AE88" s="39"/>
      <c r="AR88" s="240" t="s">
        <v>389</v>
      </c>
      <c r="AT88" s="240" t="s">
        <v>238</v>
      </c>
      <c r="AU88" s="240" t="s">
        <v>87</v>
      </c>
      <c r="AY88" s="17" t="s">
        <v>235</v>
      </c>
      <c r="BE88" s="241">
        <f>IF(N88="základní",J88,0)</f>
        <v>0</v>
      </c>
      <c r="BF88" s="241">
        <f>IF(N88="snížená",J88,0)</f>
        <v>0</v>
      </c>
      <c r="BG88" s="241">
        <f>IF(N88="zákl. přenesená",J88,0)</f>
        <v>0</v>
      </c>
      <c r="BH88" s="241">
        <f>IF(N88="sníž. přenesená",J88,0)</f>
        <v>0</v>
      </c>
      <c r="BI88" s="241">
        <f>IF(N88="nulová",J88,0)</f>
        <v>0</v>
      </c>
      <c r="BJ88" s="17" t="s">
        <v>242</v>
      </c>
      <c r="BK88" s="241">
        <f>ROUND(I88*H88,2)</f>
        <v>0</v>
      </c>
      <c r="BL88" s="17" t="s">
        <v>389</v>
      </c>
      <c r="BM88" s="240" t="s">
        <v>1595</v>
      </c>
    </row>
    <row r="89" s="2" customFormat="1">
      <c r="A89" s="39"/>
      <c r="B89" s="40"/>
      <c r="C89" s="41"/>
      <c r="D89" s="242" t="s">
        <v>244</v>
      </c>
      <c r="E89" s="41"/>
      <c r="F89" s="243" t="s">
        <v>1561</v>
      </c>
      <c r="G89" s="41"/>
      <c r="H89" s="41"/>
      <c r="I89" s="149"/>
      <c r="J89" s="41"/>
      <c r="K89" s="41"/>
      <c r="L89" s="45"/>
      <c r="M89" s="244"/>
      <c r="N89" s="245"/>
      <c r="O89" s="86"/>
      <c r="P89" s="86"/>
      <c r="Q89" s="86"/>
      <c r="R89" s="86"/>
      <c r="S89" s="86"/>
      <c r="T89" s="87"/>
      <c r="U89" s="39"/>
      <c r="V89" s="39"/>
      <c r="W89" s="39"/>
      <c r="X89" s="39"/>
      <c r="Y89" s="39"/>
      <c r="Z89" s="39"/>
      <c r="AA89" s="39"/>
      <c r="AB89" s="39"/>
      <c r="AC89" s="39"/>
      <c r="AD89" s="39"/>
      <c r="AE89" s="39"/>
      <c r="AT89" s="17" t="s">
        <v>244</v>
      </c>
      <c r="AU89" s="17" t="s">
        <v>87</v>
      </c>
    </row>
    <row r="90" s="2" customFormat="1" ht="21.75" customHeight="1">
      <c r="A90" s="39"/>
      <c r="B90" s="40"/>
      <c r="C90" s="229" t="s">
        <v>89</v>
      </c>
      <c r="D90" s="229" t="s">
        <v>238</v>
      </c>
      <c r="E90" s="230" t="s">
        <v>1562</v>
      </c>
      <c r="F90" s="231" t="s">
        <v>1563</v>
      </c>
      <c r="G90" s="232" t="s">
        <v>191</v>
      </c>
      <c r="H90" s="233">
        <v>2</v>
      </c>
      <c r="I90" s="234"/>
      <c r="J90" s="235">
        <f>ROUND(I90*H90,2)</f>
        <v>0</v>
      </c>
      <c r="K90" s="231" t="s">
        <v>1559</v>
      </c>
      <c r="L90" s="45"/>
      <c r="M90" s="236" t="s">
        <v>39</v>
      </c>
      <c r="N90" s="237" t="s">
        <v>53</v>
      </c>
      <c r="O90" s="86"/>
      <c r="P90" s="238">
        <f>O90*H90</f>
        <v>0</v>
      </c>
      <c r="Q90" s="238">
        <v>0</v>
      </c>
      <c r="R90" s="238">
        <f>Q90*H90</f>
        <v>0</v>
      </c>
      <c r="S90" s="238">
        <v>0</v>
      </c>
      <c r="T90" s="239">
        <f>S90*H90</f>
        <v>0</v>
      </c>
      <c r="U90" s="39"/>
      <c r="V90" s="39"/>
      <c r="W90" s="39"/>
      <c r="X90" s="39"/>
      <c r="Y90" s="39"/>
      <c r="Z90" s="39"/>
      <c r="AA90" s="39"/>
      <c r="AB90" s="39"/>
      <c r="AC90" s="39"/>
      <c r="AD90" s="39"/>
      <c r="AE90" s="39"/>
      <c r="AR90" s="240" t="s">
        <v>389</v>
      </c>
      <c r="AT90" s="240" t="s">
        <v>238</v>
      </c>
      <c r="AU90" s="240" t="s">
        <v>87</v>
      </c>
      <c r="AY90" s="17" t="s">
        <v>235</v>
      </c>
      <c r="BE90" s="241">
        <f>IF(N90="základní",J90,0)</f>
        <v>0</v>
      </c>
      <c r="BF90" s="241">
        <f>IF(N90="snížená",J90,0)</f>
        <v>0</v>
      </c>
      <c r="BG90" s="241">
        <f>IF(N90="zákl. přenesená",J90,0)</f>
        <v>0</v>
      </c>
      <c r="BH90" s="241">
        <f>IF(N90="sníž. přenesená",J90,0)</f>
        <v>0</v>
      </c>
      <c r="BI90" s="241">
        <f>IF(N90="nulová",J90,0)</f>
        <v>0</v>
      </c>
      <c r="BJ90" s="17" t="s">
        <v>242</v>
      </c>
      <c r="BK90" s="241">
        <f>ROUND(I90*H90,2)</f>
        <v>0</v>
      </c>
      <c r="BL90" s="17" t="s">
        <v>389</v>
      </c>
      <c r="BM90" s="240" t="s">
        <v>1596</v>
      </c>
    </row>
    <row r="91" s="2" customFormat="1">
      <c r="A91" s="39"/>
      <c r="B91" s="40"/>
      <c r="C91" s="41"/>
      <c r="D91" s="242" t="s">
        <v>244</v>
      </c>
      <c r="E91" s="41"/>
      <c r="F91" s="243" t="s">
        <v>1563</v>
      </c>
      <c r="G91" s="41"/>
      <c r="H91" s="41"/>
      <c r="I91" s="149"/>
      <c r="J91" s="41"/>
      <c r="K91" s="41"/>
      <c r="L91" s="45"/>
      <c r="M91" s="293"/>
      <c r="N91" s="294"/>
      <c r="O91" s="295"/>
      <c r="P91" s="295"/>
      <c r="Q91" s="295"/>
      <c r="R91" s="295"/>
      <c r="S91" s="295"/>
      <c r="T91" s="296"/>
      <c r="U91" s="39"/>
      <c r="V91" s="39"/>
      <c r="W91" s="39"/>
      <c r="X91" s="39"/>
      <c r="Y91" s="39"/>
      <c r="Z91" s="39"/>
      <c r="AA91" s="39"/>
      <c r="AB91" s="39"/>
      <c r="AC91" s="39"/>
      <c r="AD91" s="39"/>
      <c r="AE91" s="39"/>
      <c r="AT91" s="17" t="s">
        <v>244</v>
      </c>
      <c r="AU91" s="17" t="s">
        <v>87</v>
      </c>
    </row>
    <row r="92" s="2" customFormat="1" ht="6.96" customHeight="1">
      <c r="A92" s="39"/>
      <c r="B92" s="61"/>
      <c r="C92" s="62"/>
      <c r="D92" s="62"/>
      <c r="E92" s="62"/>
      <c r="F92" s="62"/>
      <c r="G92" s="62"/>
      <c r="H92" s="62"/>
      <c r="I92" s="178"/>
      <c r="J92" s="62"/>
      <c r="K92" s="62"/>
      <c r="L92" s="45"/>
      <c r="M92" s="39"/>
      <c r="O92" s="39"/>
      <c r="P92" s="39"/>
      <c r="Q92" s="39"/>
      <c r="R92" s="39"/>
      <c r="S92" s="39"/>
      <c r="T92" s="39"/>
      <c r="U92" s="39"/>
      <c r="V92" s="39"/>
      <c r="W92" s="39"/>
      <c r="X92" s="39"/>
      <c r="Y92" s="39"/>
      <c r="Z92" s="39"/>
      <c r="AA92" s="39"/>
      <c r="AB92" s="39"/>
      <c r="AC92" s="39"/>
      <c r="AD92" s="39"/>
      <c r="AE92" s="39"/>
    </row>
  </sheetData>
  <sheetProtection sheet="1" autoFilter="0" formatColumns="0" formatRows="0" objects="1" scenarios="1" spinCount="100000" saltValue="oUj4MUTrdz2EieK34CQ+5/1Iejz1uvW38nxy3DUzGXoCQIFDkWLAP5jRP7+iGd8J7O3Ai5LmBHiCgxoDwM6YMw==" hashValue="sQARpw5tNDWMnkkTcEU0voME/OLgvkmthGXuDvddeOVhG9xmsPD/pUZB5YSGigbs2t2g6LK+9IQCg5o+Mrm12w==" algorithmName="SHA-512" password="CC35"/>
  <autoFilter ref="C85:K9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170</v>
      </c>
    </row>
    <row r="3" hidden="1" s="1" customFormat="1" ht="6.96" customHeight="1">
      <c r="B3" s="142"/>
      <c r="C3" s="143"/>
      <c r="D3" s="143"/>
      <c r="E3" s="143"/>
      <c r="F3" s="143"/>
      <c r="G3" s="143"/>
      <c r="H3" s="143"/>
      <c r="I3" s="144"/>
      <c r="J3" s="143"/>
      <c r="K3" s="143"/>
      <c r="L3" s="20"/>
      <c r="AT3" s="17" t="s">
        <v>89</v>
      </c>
    </row>
    <row r="4" hidden="1" s="1" customFormat="1" ht="24.96" customHeight="1">
      <c r="B4" s="20"/>
      <c r="D4" s="145" t="s">
        <v>188</v>
      </c>
      <c r="I4" s="140"/>
      <c r="L4" s="20"/>
      <c r="M4" s="146" t="s">
        <v>10</v>
      </c>
      <c r="AT4" s="17" t="s">
        <v>41</v>
      </c>
    </row>
    <row r="5" hidden="1" s="1" customFormat="1" ht="6.96" customHeight="1">
      <c r="B5" s="20"/>
      <c r="I5" s="140"/>
      <c r="L5" s="20"/>
    </row>
    <row r="6" hidden="1" s="1" customFormat="1" ht="12" customHeight="1">
      <c r="B6" s="20"/>
      <c r="D6" s="147" t="s">
        <v>16</v>
      </c>
      <c r="I6" s="140"/>
      <c r="L6" s="20"/>
    </row>
    <row r="7" hidden="1" s="1" customFormat="1" ht="23.25" customHeight="1">
      <c r="B7" s="20"/>
      <c r="E7" s="148" t="str">
        <f>'Rekapitulace stavby'!K6</f>
        <v>Výměna kolejnic v úseku Ústí n.L. západ - Kadaň Prunéřov, Ústí n.L. západ-Bílina atd. 2020</v>
      </c>
      <c r="F7" s="147"/>
      <c r="G7" s="147"/>
      <c r="H7" s="147"/>
      <c r="I7" s="140"/>
      <c r="L7" s="20"/>
    </row>
    <row r="8" hidden="1" s="1" customFormat="1" ht="12" customHeight="1">
      <c r="B8" s="20"/>
      <c r="D8" s="147" t="s">
        <v>202</v>
      </c>
      <c r="I8" s="140"/>
      <c r="L8" s="20"/>
    </row>
    <row r="9" hidden="1" s="2" customFormat="1" ht="16.5" customHeight="1">
      <c r="A9" s="39"/>
      <c r="B9" s="45"/>
      <c r="C9" s="39"/>
      <c r="D9" s="39"/>
      <c r="E9" s="148" t="s">
        <v>1597</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1598</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168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ROUND(J86,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ROUND((SUM(BE86:BE105)),  2)</f>
        <v>0</v>
      </c>
      <c r="G35" s="39"/>
      <c r="H35" s="39"/>
      <c r="I35" s="167">
        <v>0.20999999999999999</v>
      </c>
      <c r="J35" s="166">
        <f>ROUND(((SUM(BE86:BE105))*I35),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ROUND((SUM(BF86:BF105)),  2)</f>
        <v>0</v>
      </c>
      <c r="G36" s="39"/>
      <c r="H36" s="39"/>
      <c r="I36" s="167">
        <v>0.14999999999999999</v>
      </c>
      <c r="J36" s="166">
        <f>ROUND(((SUM(BF86:BF105))*I36),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ROUND((SUM(BG86:BG105)),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ROUND((SUM(BH86:BH105)),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ROUND((SUM(BI86:BI105)),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1597</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Č61 - VRN</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J86</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219</v>
      </c>
      <c r="E64" s="191"/>
      <c r="F64" s="191"/>
      <c r="G64" s="191"/>
      <c r="H64" s="191"/>
      <c r="I64" s="192"/>
      <c r="J64" s="193">
        <f>J87</f>
        <v>0</v>
      </c>
      <c r="K64" s="189"/>
      <c r="L64" s="194"/>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149"/>
      <c r="J65" s="41"/>
      <c r="K65" s="41"/>
      <c r="L65" s="150"/>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178"/>
      <c r="J66" s="62"/>
      <c r="K66" s="62"/>
      <c r="L66" s="150"/>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181"/>
      <c r="J70" s="64"/>
      <c r="K70" s="64"/>
      <c r="L70" s="150"/>
      <c r="S70" s="39"/>
      <c r="T70" s="39"/>
      <c r="U70" s="39"/>
      <c r="V70" s="39"/>
      <c r="W70" s="39"/>
      <c r="X70" s="39"/>
      <c r="Y70" s="39"/>
      <c r="Z70" s="39"/>
      <c r="AA70" s="39"/>
      <c r="AB70" s="39"/>
      <c r="AC70" s="39"/>
      <c r="AD70" s="39"/>
      <c r="AE70" s="39"/>
    </row>
    <row r="71" s="2" customFormat="1" ht="24.96" customHeight="1">
      <c r="A71" s="39"/>
      <c r="B71" s="40"/>
      <c r="C71" s="23" t="s">
        <v>220</v>
      </c>
      <c r="D71" s="41"/>
      <c r="E71" s="41"/>
      <c r="F71" s="41"/>
      <c r="G71" s="41"/>
      <c r="H71" s="41"/>
      <c r="I71" s="149"/>
      <c r="J71" s="41"/>
      <c r="K71" s="41"/>
      <c r="L71" s="150"/>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49"/>
      <c r="J72" s="41"/>
      <c r="K72" s="41"/>
      <c r="L72" s="150"/>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23.25" customHeight="1">
      <c r="A74" s="39"/>
      <c r="B74" s="40"/>
      <c r="C74" s="41"/>
      <c r="D74" s="41"/>
      <c r="E74" s="182" t="str">
        <f>E7</f>
        <v>Výměna kolejnic v úseku Ústí n.L. západ - Kadaň Prunéřov, Ústí n.L. západ-Bílina atd. 2020</v>
      </c>
      <c r="F74" s="32"/>
      <c r="G74" s="32"/>
      <c r="H74" s="32"/>
      <c r="I74" s="149"/>
      <c r="J74" s="41"/>
      <c r="K74" s="41"/>
      <c r="L74" s="150"/>
      <c r="S74" s="39"/>
      <c r="T74" s="39"/>
      <c r="U74" s="39"/>
      <c r="V74" s="39"/>
      <c r="W74" s="39"/>
      <c r="X74" s="39"/>
      <c r="Y74" s="39"/>
      <c r="Z74" s="39"/>
      <c r="AA74" s="39"/>
      <c r="AB74" s="39"/>
      <c r="AC74" s="39"/>
      <c r="AD74" s="39"/>
      <c r="AE74" s="39"/>
    </row>
    <row r="75" s="1" customFormat="1" ht="12" customHeight="1">
      <c r="B75" s="21"/>
      <c r="C75" s="32" t="s">
        <v>202</v>
      </c>
      <c r="D75" s="22"/>
      <c r="E75" s="22"/>
      <c r="F75" s="22"/>
      <c r="G75" s="22"/>
      <c r="H75" s="22"/>
      <c r="I75" s="140"/>
      <c r="J75" s="22"/>
      <c r="K75" s="22"/>
      <c r="L75" s="20"/>
    </row>
    <row r="76" s="2" customFormat="1" ht="16.5" customHeight="1">
      <c r="A76" s="39"/>
      <c r="B76" s="40"/>
      <c r="C76" s="41"/>
      <c r="D76" s="41"/>
      <c r="E76" s="182" t="s">
        <v>1597</v>
      </c>
      <c r="F76" s="41"/>
      <c r="G76" s="41"/>
      <c r="H76" s="41"/>
      <c r="I76" s="149"/>
      <c r="J76" s="41"/>
      <c r="K76" s="41"/>
      <c r="L76" s="150"/>
      <c r="S76" s="39"/>
      <c r="T76" s="39"/>
      <c r="U76" s="39"/>
      <c r="V76" s="39"/>
      <c r="W76" s="39"/>
      <c r="X76" s="39"/>
      <c r="Y76" s="39"/>
      <c r="Z76" s="39"/>
      <c r="AA76" s="39"/>
      <c r="AB76" s="39"/>
      <c r="AC76" s="39"/>
      <c r="AD76" s="39"/>
      <c r="AE76" s="39"/>
    </row>
    <row r="77" s="2" customFormat="1" ht="12" customHeight="1">
      <c r="A77" s="39"/>
      <c r="B77" s="40"/>
      <c r="C77" s="32" t="s">
        <v>210</v>
      </c>
      <c r="D77" s="41"/>
      <c r="E77" s="41"/>
      <c r="F77" s="41"/>
      <c r="G77" s="41"/>
      <c r="H77" s="41"/>
      <c r="I77" s="149"/>
      <c r="J77" s="41"/>
      <c r="K77" s="41"/>
      <c r="L77" s="150"/>
      <c r="S77" s="39"/>
      <c r="T77" s="39"/>
      <c r="U77" s="39"/>
      <c r="V77" s="39"/>
      <c r="W77" s="39"/>
      <c r="X77" s="39"/>
      <c r="Y77" s="39"/>
      <c r="Z77" s="39"/>
      <c r="AA77" s="39"/>
      <c r="AB77" s="39"/>
      <c r="AC77" s="39"/>
      <c r="AD77" s="39"/>
      <c r="AE77" s="39"/>
    </row>
    <row r="78" s="2" customFormat="1" ht="16.5" customHeight="1">
      <c r="A78" s="39"/>
      <c r="B78" s="40"/>
      <c r="C78" s="41"/>
      <c r="D78" s="41"/>
      <c r="E78" s="71" t="str">
        <f>E11</f>
        <v>Č61 - VRN</v>
      </c>
      <c r="F78" s="41"/>
      <c r="G78" s="41"/>
      <c r="H78" s="41"/>
      <c r="I78" s="149"/>
      <c r="J78" s="41"/>
      <c r="K78" s="41"/>
      <c r="L78" s="150"/>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Obvod ST Most</v>
      </c>
      <c r="G80" s="41"/>
      <c r="H80" s="41"/>
      <c r="I80" s="152" t="s">
        <v>24</v>
      </c>
      <c r="J80" s="74" t="str">
        <f>IF(J14="","",J14)</f>
        <v>31. 1. 2019</v>
      </c>
      <c r="K80" s="41"/>
      <c r="L80" s="150"/>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9"/>
      <c r="J81" s="41"/>
      <c r="K81" s="41"/>
      <c r="L81" s="150"/>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OŘ UNL, ST Most</v>
      </c>
      <c r="G82" s="41"/>
      <c r="H82" s="41"/>
      <c r="I82" s="152" t="s">
        <v>38</v>
      </c>
      <c r="J82" s="37" t="str">
        <f>E23</f>
        <v xml:space="preserve"> </v>
      </c>
      <c r="K82" s="41"/>
      <c r="L82" s="150"/>
      <c r="S82" s="39"/>
      <c r="T82" s="39"/>
      <c r="U82" s="39"/>
      <c r="V82" s="39"/>
      <c r="W82" s="39"/>
      <c r="X82" s="39"/>
      <c r="Y82" s="39"/>
      <c r="Z82" s="39"/>
      <c r="AA82" s="39"/>
      <c r="AB82" s="39"/>
      <c r="AC82" s="39"/>
      <c r="AD82" s="39"/>
      <c r="AE82" s="39"/>
    </row>
    <row r="83" s="2" customFormat="1" ht="40.05" customHeight="1">
      <c r="A83" s="39"/>
      <c r="B83" s="40"/>
      <c r="C83" s="32" t="s">
        <v>36</v>
      </c>
      <c r="D83" s="41"/>
      <c r="E83" s="41"/>
      <c r="F83" s="27" t="str">
        <f>IF(E20="","",E20)</f>
        <v>Vyplň údaj</v>
      </c>
      <c r="G83" s="41"/>
      <c r="H83" s="41"/>
      <c r="I83" s="152" t="s">
        <v>42</v>
      </c>
      <c r="J83" s="37" t="str">
        <f>E26</f>
        <v>Ing. Horák Jiří, horak@szdc.cz, +420 602155923</v>
      </c>
      <c r="K83" s="41"/>
      <c r="L83" s="150"/>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11" customFormat="1" ht="29.28" customHeight="1">
      <c r="A85" s="201"/>
      <c r="B85" s="202"/>
      <c r="C85" s="203" t="s">
        <v>221</v>
      </c>
      <c r="D85" s="204" t="s">
        <v>65</v>
      </c>
      <c r="E85" s="204" t="s">
        <v>61</v>
      </c>
      <c r="F85" s="204" t="s">
        <v>62</v>
      </c>
      <c r="G85" s="204" t="s">
        <v>222</v>
      </c>
      <c r="H85" s="204" t="s">
        <v>223</v>
      </c>
      <c r="I85" s="205" t="s">
        <v>224</v>
      </c>
      <c r="J85" s="204" t="s">
        <v>214</v>
      </c>
      <c r="K85" s="206" t="s">
        <v>225</v>
      </c>
      <c r="L85" s="207"/>
      <c r="M85" s="94" t="s">
        <v>39</v>
      </c>
      <c r="N85" s="95" t="s">
        <v>50</v>
      </c>
      <c r="O85" s="95" t="s">
        <v>226</v>
      </c>
      <c r="P85" s="95" t="s">
        <v>227</v>
      </c>
      <c r="Q85" s="95" t="s">
        <v>228</v>
      </c>
      <c r="R85" s="95" t="s">
        <v>229</v>
      </c>
      <c r="S85" s="95" t="s">
        <v>230</v>
      </c>
      <c r="T85" s="96" t="s">
        <v>231</v>
      </c>
      <c r="U85" s="201"/>
      <c r="V85" s="201"/>
      <c r="W85" s="201"/>
      <c r="X85" s="201"/>
      <c r="Y85" s="201"/>
      <c r="Z85" s="201"/>
      <c r="AA85" s="201"/>
      <c r="AB85" s="201"/>
      <c r="AC85" s="201"/>
      <c r="AD85" s="201"/>
      <c r="AE85" s="201"/>
    </row>
    <row r="86" s="2" customFormat="1" ht="22.8" customHeight="1">
      <c r="A86" s="39"/>
      <c r="B86" s="40"/>
      <c r="C86" s="101" t="s">
        <v>232</v>
      </c>
      <c r="D86" s="41"/>
      <c r="E86" s="41"/>
      <c r="F86" s="41"/>
      <c r="G86" s="41"/>
      <c r="H86" s="41"/>
      <c r="I86" s="149"/>
      <c r="J86" s="208">
        <f>BK86</f>
        <v>0</v>
      </c>
      <c r="K86" s="41"/>
      <c r="L86" s="45"/>
      <c r="M86" s="97"/>
      <c r="N86" s="209"/>
      <c r="O86" s="98"/>
      <c r="P86" s="210">
        <f>P87</f>
        <v>0</v>
      </c>
      <c r="Q86" s="98"/>
      <c r="R86" s="210">
        <f>R87</f>
        <v>0</v>
      </c>
      <c r="S86" s="98"/>
      <c r="T86" s="211">
        <f>T87</f>
        <v>0</v>
      </c>
      <c r="U86" s="39"/>
      <c r="V86" s="39"/>
      <c r="W86" s="39"/>
      <c r="X86" s="39"/>
      <c r="Y86" s="39"/>
      <c r="Z86" s="39"/>
      <c r="AA86" s="39"/>
      <c r="AB86" s="39"/>
      <c r="AC86" s="39"/>
      <c r="AD86" s="39"/>
      <c r="AE86" s="39"/>
      <c r="AT86" s="17" t="s">
        <v>79</v>
      </c>
      <c r="AU86" s="17" t="s">
        <v>215</v>
      </c>
      <c r="BK86" s="212">
        <f>BK87</f>
        <v>0</v>
      </c>
    </row>
    <row r="87" s="12" customFormat="1" ht="25.92" customHeight="1">
      <c r="A87" s="12"/>
      <c r="B87" s="213"/>
      <c r="C87" s="214"/>
      <c r="D87" s="215" t="s">
        <v>79</v>
      </c>
      <c r="E87" s="216" t="s">
        <v>169</v>
      </c>
      <c r="F87" s="216" t="s">
        <v>166</v>
      </c>
      <c r="G87" s="214"/>
      <c r="H87" s="214"/>
      <c r="I87" s="217"/>
      <c r="J87" s="218">
        <f>BK87</f>
        <v>0</v>
      </c>
      <c r="K87" s="214"/>
      <c r="L87" s="219"/>
      <c r="M87" s="220"/>
      <c r="N87" s="221"/>
      <c r="O87" s="221"/>
      <c r="P87" s="222">
        <f>SUM(P88:P105)</f>
        <v>0</v>
      </c>
      <c r="Q87" s="221"/>
      <c r="R87" s="222">
        <f>SUM(R88:R105)</f>
        <v>0</v>
      </c>
      <c r="S87" s="221"/>
      <c r="T87" s="223">
        <f>SUM(T88:T105)</f>
        <v>0</v>
      </c>
      <c r="U87" s="12"/>
      <c r="V87" s="12"/>
      <c r="W87" s="12"/>
      <c r="X87" s="12"/>
      <c r="Y87" s="12"/>
      <c r="Z87" s="12"/>
      <c r="AA87" s="12"/>
      <c r="AB87" s="12"/>
      <c r="AC87" s="12"/>
      <c r="AD87" s="12"/>
      <c r="AE87" s="12"/>
      <c r="AR87" s="224" t="s">
        <v>236</v>
      </c>
      <c r="AT87" s="225" t="s">
        <v>79</v>
      </c>
      <c r="AU87" s="225" t="s">
        <v>80</v>
      </c>
      <c r="AY87" s="224" t="s">
        <v>235</v>
      </c>
      <c r="BK87" s="226">
        <f>SUM(BK88:BK105)</f>
        <v>0</v>
      </c>
    </row>
    <row r="88" s="2" customFormat="1" ht="21.75" customHeight="1">
      <c r="A88" s="39"/>
      <c r="B88" s="40"/>
      <c r="C88" s="229" t="s">
        <v>87</v>
      </c>
      <c r="D88" s="229" t="s">
        <v>238</v>
      </c>
      <c r="E88" s="230" t="s">
        <v>1599</v>
      </c>
      <c r="F88" s="231" t="s">
        <v>1600</v>
      </c>
      <c r="G88" s="232" t="s">
        <v>1329</v>
      </c>
      <c r="H88" s="292"/>
      <c r="I88" s="234"/>
      <c r="J88" s="235">
        <f>ROUND(I88*H88,2)</f>
        <v>0</v>
      </c>
      <c r="K88" s="231" t="s">
        <v>241</v>
      </c>
      <c r="L88" s="45"/>
      <c r="M88" s="236" t="s">
        <v>39</v>
      </c>
      <c r="N88" s="237" t="s">
        <v>53</v>
      </c>
      <c r="O88" s="86"/>
      <c r="P88" s="238">
        <f>O88*H88</f>
        <v>0</v>
      </c>
      <c r="Q88" s="238">
        <v>0</v>
      </c>
      <c r="R88" s="238">
        <f>Q88*H88</f>
        <v>0</v>
      </c>
      <c r="S88" s="238">
        <v>0</v>
      </c>
      <c r="T88" s="239">
        <f>S88*H88</f>
        <v>0</v>
      </c>
      <c r="U88" s="39"/>
      <c r="V88" s="39"/>
      <c r="W88" s="39"/>
      <c r="X88" s="39"/>
      <c r="Y88" s="39"/>
      <c r="Z88" s="39"/>
      <c r="AA88" s="39"/>
      <c r="AB88" s="39"/>
      <c r="AC88" s="39"/>
      <c r="AD88" s="39"/>
      <c r="AE88" s="39"/>
      <c r="AR88" s="240" t="s">
        <v>242</v>
      </c>
      <c r="AT88" s="240" t="s">
        <v>238</v>
      </c>
      <c r="AU88" s="240" t="s">
        <v>87</v>
      </c>
      <c r="AY88" s="17" t="s">
        <v>235</v>
      </c>
      <c r="BE88" s="241">
        <f>IF(N88="základní",J88,0)</f>
        <v>0</v>
      </c>
      <c r="BF88" s="241">
        <f>IF(N88="snížená",J88,0)</f>
        <v>0</v>
      </c>
      <c r="BG88" s="241">
        <f>IF(N88="zákl. přenesená",J88,0)</f>
        <v>0</v>
      </c>
      <c r="BH88" s="241">
        <f>IF(N88="sníž. přenesená",J88,0)</f>
        <v>0</v>
      </c>
      <c r="BI88" s="241">
        <f>IF(N88="nulová",J88,0)</f>
        <v>0</v>
      </c>
      <c r="BJ88" s="17" t="s">
        <v>242</v>
      </c>
      <c r="BK88" s="241">
        <f>ROUND(I88*H88,2)</f>
        <v>0</v>
      </c>
      <c r="BL88" s="17" t="s">
        <v>242</v>
      </c>
      <c r="BM88" s="240" t="s">
        <v>1601</v>
      </c>
    </row>
    <row r="89" s="2" customFormat="1">
      <c r="A89" s="39"/>
      <c r="B89" s="40"/>
      <c r="C89" s="41"/>
      <c r="D89" s="242" t="s">
        <v>244</v>
      </c>
      <c r="E89" s="41"/>
      <c r="F89" s="243" t="s">
        <v>1600</v>
      </c>
      <c r="G89" s="41"/>
      <c r="H89" s="41"/>
      <c r="I89" s="149"/>
      <c r="J89" s="41"/>
      <c r="K89" s="41"/>
      <c r="L89" s="45"/>
      <c r="M89" s="244"/>
      <c r="N89" s="245"/>
      <c r="O89" s="86"/>
      <c r="P89" s="86"/>
      <c r="Q89" s="86"/>
      <c r="R89" s="86"/>
      <c r="S89" s="86"/>
      <c r="T89" s="87"/>
      <c r="U89" s="39"/>
      <c r="V89" s="39"/>
      <c r="W89" s="39"/>
      <c r="X89" s="39"/>
      <c r="Y89" s="39"/>
      <c r="Z89" s="39"/>
      <c r="AA89" s="39"/>
      <c r="AB89" s="39"/>
      <c r="AC89" s="39"/>
      <c r="AD89" s="39"/>
      <c r="AE89" s="39"/>
      <c r="AT89" s="17" t="s">
        <v>244</v>
      </c>
      <c r="AU89" s="17" t="s">
        <v>87</v>
      </c>
    </row>
    <row r="90" s="2" customFormat="1" ht="21.75" customHeight="1">
      <c r="A90" s="39"/>
      <c r="B90" s="40"/>
      <c r="C90" s="229" t="s">
        <v>89</v>
      </c>
      <c r="D90" s="229" t="s">
        <v>238</v>
      </c>
      <c r="E90" s="230" t="s">
        <v>1602</v>
      </c>
      <c r="F90" s="231" t="s">
        <v>1603</v>
      </c>
      <c r="G90" s="232" t="s">
        <v>1329</v>
      </c>
      <c r="H90" s="292"/>
      <c r="I90" s="234"/>
      <c r="J90" s="235">
        <f>ROUND(I90*H90,2)</f>
        <v>0</v>
      </c>
      <c r="K90" s="231" t="s">
        <v>241</v>
      </c>
      <c r="L90" s="45"/>
      <c r="M90" s="236" t="s">
        <v>39</v>
      </c>
      <c r="N90" s="237" t="s">
        <v>53</v>
      </c>
      <c r="O90" s="86"/>
      <c r="P90" s="238">
        <f>O90*H90</f>
        <v>0</v>
      </c>
      <c r="Q90" s="238">
        <v>0</v>
      </c>
      <c r="R90" s="238">
        <f>Q90*H90</f>
        <v>0</v>
      </c>
      <c r="S90" s="238">
        <v>0</v>
      </c>
      <c r="T90" s="239">
        <f>S90*H90</f>
        <v>0</v>
      </c>
      <c r="U90" s="39"/>
      <c r="V90" s="39"/>
      <c r="W90" s="39"/>
      <c r="X90" s="39"/>
      <c r="Y90" s="39"/>
      <c r="Z90" s="39"/>
      <c r="AA90" s="39"/>
      <c r="AB90" s="39"/>
      <c r="AC90" s="39"/>
      <c r="AD90" s="39"/>
      <c r="AE90" s="39"/>
      <c r="AR90" s="240" t="s">
        <v>242</v>
      </c>
      <c r="AT90" s="240" t="s">
        <v>238</v>
      </c>
      <c r="AU90" s="240" t="s">
        <v>87</v>
      </c>
      <c r="AY90" s="17" t="s">
        <v>235</v>
      </c>
      <c r="BE90" s="241">
        <f>IF(N90="základní",J90,0)</f>
        <v>0</v>
      </c>
      <c r="BF90" s="241">
        <f>IF(N90="snížená",J90,0)</f>
        <v>0</v>
      </c>
      <c r="BG90" s="241">
        <f>IF(N90="zákl. přenesená",J90,0)</f>
        <v>0</v>
      </c>
      <c r="BH90" s="241">
        <f>IF(N90="sníž. přenesená",J90,0)</f>
        <v>0</v>
      </c>
      <c r="BI90" s="241">
        <f>IF(N90="nulová",J90,0)</f>
        <v>0</v>
      </c>
      <c r="BJ90" s="17" t="s">
        <v>242</v>
      </c>
      <c r="BK90" s="241">
        <f>ROUND(I90*H90,2)</f>
        <v>0</v>
      </c>
      <c r="BL90" s="17" t="s">
        <v>242</v>
      </c>
      <c r="BM90" s="240" t="s">
        <v>1604</v>
      </c>
    </row>
    <row r="91" s="2" customFormat="1">
      <c r="A91" s="39"/>
      <c r="B91" s="40"/>
      <c r="C91" s="41"/>
      <c r="D91" s="242" t="s">
        <v>244</v>
      </c>
      <c r="E91" s="41"/>
      <c r="F91" s="243" t="s">
        <v>1603</v>
      </c>
      <c r="G91" s="41"/>
      <c r="H91" s="41"/>
      <c r="I91" s="149"/>
      <c r="J91" s="41"/>
      <c r="K91" s="41"/>
      <c r="L91" s="45"/>
      <c r="M91" s="244"/>
      <c r="N91" s="245"/>
      <c r="O91" s="86"/>
      <c r="P91" s="86"/>
      <c r="Q91" s="86"/>
      <c r="R91" s="86"/>
      <c r="S91" s="86"/>
      <c r="T91" s="87"/>
      <c r="U91" s="39"/>
      <c r="V91" s="39"/>
      <c r="W91" s="39"/>
      <c r="X91" s="39"/>
      <c r="Y91" s="39"/>
      <c r="Z91" s="39"/>
      <c r="AA91" s="39"/>
      <c r="AB91" s="39"/>
      <c r="AC91" s="39"/>
      <c r="AD91" s="39"/>
      <c r="AE91" s="39"/>
      <c r="AT91" s="17" t="s">
        <v>244</v>
      </c>
      <c r="AU91" s="17" t="s">
        <v>87</v>
      </c>
    </row>
    <row r="92" s="2" customFormat="1" ht="21.75" customHeight="1">
      <c r="A92" s="39"/>
      <c r="B92" s="40"/>
      <c r="C92" s="229" t="s">
        <v>258</v>
      </c>
      <c r="D92" s="229" t="s">
        <v>238</v>
      </c>
      <c r="E92" s="230" t="s">
        <v>1605</v>
      </c>
      <c r="F92" s="231" t="s">
        <v>1606</v>
      </c>
      <c r="G92" s="232" t="s">
        <v>191</v>
      </c>
      <c r="H92" s="233">
        <v>4</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1607</v>
      </c>
      <c r="AT92" s="240" t="s">
        <v>238</v>
      </c>
      <c r="AU92" s="240" t="s">
        <v>87</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1607</v>
      </c>
      <c r="BM92" s="240" t="s">
        <v>1608</v>
      </c>
    </row>
    <row r="93" s="2" customFormat="1">
      <c r="A93" s="39"/>
      <c r="B93" s="40"/>
      <c r="C93" s="41"/>
      <c r="D93" s="242" t="s">
        <v>244</v>
      </c>
      <c r="E93" s="41"/>
      <c r="F93" s="243" t="s">
        <v>1609</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87</v>
      </c>
    </row>
    <row r="94" s="2" customFormat="1">
      <c r="A94" s="39"/>
      <c r="B94" s="40"/>
      <c r="C94" s="41"/>
      <c r="D94" s="242" t="s">
        <v>246</v>
      </c>
      <c r="E94" s="41"/>
      <c r="F94" s="246" t="s">
        <v>1610</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87</v>
      </c>
    </row>
    <row r="95" s="2" customFormat="1" ht="21.75" customHeight="1">
      <c r="A95" s="39"/>
      <c r="B95" s="40"/>
      <c r="C95" s="229" t="s">
        <v>242</v>
      </c>
      <c r="D95" s="229" t="s">
        <v>238</v>
      </c>
      <c r="E95" s="230" t="s">
        <v>1611</v>
      </c>
      <c r="F95" s="231" t="s">
        <v>1612</v>
      </c>
      <c r="G95" s="232" t="s">
        <v>1329</v>
      </c>
      <c r="H95" s="292"/>
      <c r="I95" s="234"/>
      <c r="J95" s="235">
        <f>ROUND(I95*H95,2)</f>
        <v>0</v>
      </c>
      <c r="K95" s="231" t="s">
        <v>241</v>
      </c>
      <c r="L95" s="45"/>
      <c r="M95" s="236" t="s">
        <v>39</v>
      </c>
      <c r="N95" s="237" t="s">
        <v>53</v>
      </c>
      <c r="O95" s="86"/>
      <c r="P95" s="238">
        <f>O95*H95</f>
        <v>0</v>
      </c>
      <c r="Q95" s="238">
        <v>0</v>
      </c>
      <c r="R95" s="238">
        <f>Q95*H95</f>
        <v>0</v>
      </c>
      <c r="S95" s="238">
        <v>0</v>
      </c>
      <c r="T95" s="239">
        <f>S95*H95</f>
        <v>0</v>
      </c>
      <c r="U95" s="39"/>
      <c r="V95" s="39"/>
      <c r="W95" s="39"/>
      <c r="X95" s="39"/>
      <c r="Y95" s="39"/>
      <c r="Z95" s="39"/>
      <c r="AA95" s="39"/>
      <c r="AB95" s="39"/>
      <c r="AC95" s="39"/>
      <c r="AD95" s="39"/>
      <c r="AE95" s="39"/>
      <c r="AR95" s="240" t="s">
        <v>242</v>
      </c>
      <c r="AT95" s="240" t="s">
        <v>238</v>
      </c>
      <c r="AU95" s="240" t="s">
        <v>87</v>
      </c>
      <c r="AY95" s="17" t="s">
        <v>235</v>
      </c>
      <c r="BE95" s="241">
        <f>IF(N95="základní",J95,0)</f>
        <v>0</v>
      </c>
      <c r="BF95" s="241">
        <f>IF(N95="snížená",J95,0)</f>
        <v>0</v>
      </c>
      <c r="BG95" s="241">
        <f>IF(N95="zákl. přenesená",J95,0)</f>
        <v>0</v>
      </c>
      <c r="BH95" s="241">
        <f>IF(N95="sníž. přenesená",J95,0)</f>
        <v>0</v>
      </c>
      <c r="BI95" s="241">
        <f>IF(N95="nulová",J95,0)</f>
        <v>0</v>
      </c>
      <c r="BJ95" s="17" t="s">
        <v>242</v>
      </c>
      <c r="BK95" s="241">
        <f>ROUND(I95*H95,2)</f>
        <v>0</v>
      </c>
      <c r="BL95" s="17" t="s">
        <v>242</v>
      </c>
      <c r="BM95" s="240" t="s">
        <v>1613</v>
      </c>
    </row>
    <row r="96" s="2" customFormat="1">
      <c r="A96" s="39"/>
      <c r="B96" s="40"/>
      <c r="C96" s="41"/>
      <c r="D96" s="242" t="s">
        <v>244</v>
      </c>
      <c r="E96" s="41"/>
      <c r="F96" s="243" t="s">
        <v>1612</v>
      </c>
      <c r="G96" s="41"/>
      <c r="H96" s="41"/>
      <c r="I96" s="149"/>
      <c r="J96" s="41"/>
      <c r="K96" s="41"/>
      <c r="L96" s="45"/>
      <c r="M96" s="244"/>
      <c r="N96" s="245"/>
      <c r="O96" s="86"/>
      <c r="P96" s="86"/>
      <c r="Q96" s="86"/>
      <c r="R96" s="86"/>
      <c r="S96" s="86"/>
      <c r="T96" s="87"/>
      <c r="U96" s="39"/>
      <c r="V96" s="39"/>
      <c r="W96" s="39"/>
      <c r="X96" s="39"/>
      <c r="Y96" s="39"/>
      <c r="Z96" s="39"/>
      <c r="AA96" s="39"/>
      <c r="AB96" s="39"/>
      <c r="AC96" s="39"/>
      <c r="AD96" s="39"/>
      <c r="AE96" s="39"/>
      <c r="AT96" s="17" t="s">
        <v>244</v>
      </c>
      <c r="AU96" s="17" t="s">
        <v>87</v>
      </c>
    </row>
    <row r="97" s="2" customFormat="1">
      <c r="A97" s="39"/>
      <c r="B97" s="40"/>
      <c r="C97" s="41"/>
      <c r="D97" s="242" t="s">
        <v>294</v>
      </c>
      <c r="E97" s="41"/>
      <c r="F97" s="246" t="s">
        <v>1614</v>
      </c>
      <c r="G97" s="41"/>
      <c r="H97" s="41"/>
      <c r="I97" s="149"/>
      <c r="J97" s="41"/>
      <c r="K97" s="41"/>
      <c r="L97" s="45"/>
      <c r="M97" s="244"/>
      <c r="N97" s="245"/>
      <c r="O97" s="86"/>
      <c r="P97" s="86"/>
      <c r="Q97" s="86"/>
      <c r="R97" s="86"/>
      <c r="S97" s="86"/>
      <c r="T97" s="87"/>
      <c r="U97" s="39"/>
      <c r="V97" s="39"/>
      <c r="W97" s="39"/>
      <c r="X97" s="39"/>
      <c r="Y97" s="39"/>
      <c r="Z97" s="39"/>
      <c r="AA97" s="39"/>
      <c r="AB97" s="39"/>
      <c r="AC97" s="39"/>
      <c r="AD97" s="39"/>
      <c r="AE97" s="39"/>
      <c r="AT97" s="17" t="s">
        <v>294</v>
      </c>
      <c r="AU97" s="17" t="s">
        <v>87</v>
      </c>
    </row>
    <row r="98" s="2" customFormat="1" ht="21.75" customHeight="1">
      <c r="A98" s="39"/>
      <c r="B98" s="40"/>
      <c r="C98" s="229" t="s">
        <v>236</v>
      </c>
      <c r="D98" s="229" t="s">
        <v>238</v>
      </c>
      <c r="E98" s="230" t="s">
        <v>1615</v>
      </c>
      <c r="F98" s="231" t="s">
        <v>1616</v>
      </c>
      <c r="G98" s="232" t="s">
        <v>1329</v>
      </c>
      <c r="H98" s="292"/>
      <c r="I98" s="234"/>
      <c r="J98" s="235">
        <f>ROUND(I98*H98,2)</f>
        <v>0</v>
      </c>
      <c r="K98" s="231" t="s">
        <v>241</v>
      </c>
      <c r="L98" s="45"/>
      <c r="M98" s="236" t="s">
        <v>39</v>
      </c>
      <c r="N98" s="237" t="s">
        <v>53</v>
      </c>
      <c r="O98" s="86"/>
      <c r="P98" s="238">
        <f>O98*H98</f>
        <v>0</v>
      </c>
      <c r="Q98" s="238">
        <v>0</v>
      </c>
      <c r="R98" s="238">
        <f>Q98*H98</f>
        <v>0</v>
      </c>
      <c r="S98" s="238">
        <v>0</v>
      </c>
      <c r="T98" s="239">
        <f>S98*H98</f>
        <v>0</v>
      </c>
      <c r="U98" s="39"/>
      <c r="V98" s="39"/>
      <c r="W98" s="39"/>
      <c r="X98" s="39"/>
      <c r="Y98" s="39"/>
      <c r="Z98" s="39"/>
      <c r="AA98" s="39"/>
      <c r="AB98" s="39"/>
      <c r="AC98" s="39"/>
      <c r="AD98" s="39"/>
      <c r="AE98" s="39"/>
      <c r="AR98" s="240" t="s">
        <v>242</v>
      </c>
      <c r="AT98" s="240" t="s">
        <v>238</v>
      </c>
      <c r="AU98" s="240" t="s">
        <v>87</v>
      </c>
      <c r="AY98" s="17" t="s">
        <v>235</v>
      </c>
      <c r="BE98" s="241">
        <f>IF(N98="základní",J98,0)</f>
        <v>0</v>
      </c>
      <c r="BF98" s="241">
        <f>IF(N98="snížená",J98,0)</f>
        <v>0</v>
      </c>
      <c r="BG98" s="241">
        <f>IF(N98="zákl. přenesená",J98,0)</f>
        <v>0</v>
      </c>
      <c r="BH98" s="241">
        <f>IF(N98="sníž. přenesená",J98,0)</f>
        <v>0</v>
      </c>
      <c r="BI98" s="241">
        <f>IF(N98="nulová",J98,0)</f>
        <v>0</v>
      </c>
      <c r="BJ98" s="17" t="s">
        <v>242</v>
      </c>
      <c r="BK98" s="241">
        <f>ROUND(I98*H98,2)</f>
        <v>0</v>
      </c>
      <c r="BL98" s="17" t="s">
        <v>242</v>
      </c>
      <c r="BM98" s="240" t="s">
        <v>1617</v>
      </c>
    </row>
    <row r="99" s="2" customFormat="1">
      <c r="A99" s="39"/>
      <c r="B99" s="40"/>
      <c r="C99" s="41"/>
      <c r="D99" s="242" t="s">
        <v>244</v>
      </c>
      <c r="E99" s="41"/>
      <c r="F99" s="243" t="s">
        <v>1618</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244</v>
      </c>
      <c r="AU99" s="17" t="s">
        <v>87</v>
      </c>
    </row>
    <row r="100" s="2" customFormat="1">
      <c r="A100" s="39"/>
      <c r="B100" s="40"/>
      <c r="C100" s="41"/>
      <c r="D100" s="242" t="s">
        <v>246</v>
      </c>
      <c r="E100" s="41"/>
      <c r="F100" s="246" t="s">
        <v>1619</v>
      </c>
      <c r="G100" s="41"/>
      <c r="H100" s="41"/>
      <c r="I100" s="149"/>
      <c r="J100" s="41"/>
      <c r="K100" s="41"/>
      <c r="L100" s="45"/>
      <c r="M100" s="244"/>
      <c r="N100" s="245"/>
      <c r="O100" s="86"/>
      <c r="P100" s="86"/>
      <c r="Q100" s="86"/>
      <c r="R100" s="86"/>
      <c r="S100" s="86"/>
      <c r="T100" s="87"/>
      <c r="U100" s="39"/>
      <c r="V100" s="39"/>
      <c r="W100" s="39"/>
      <c r="X100" s="39"/>
      <c r="Y100" s="39"/>
      <c r="Z100" s="39"/>
      <c r="AA100" s="39"/>
      <c r="AB100" s="39"/>
      <c r="AC100" s="39"/>
      <c r="AD100" s="39"/>
      <c r="AE100" s="39"/>
      <c r="AT100" s="17" t="s">
        <v>246</v>
      </c>
      <c r="AU100" s="17" t="s">
        <v>87</v>
      </c>
    </row>
    <row r="101" s="2" customFormat="1">
      <c r="A101" s="39"/>
      <c r="B101" s="40"/>
      <c r="C101" s="41"/>
      <c r="D101" s="242" t="s">
        <v>294</v>
      </c>
      <c r="E101" s="41"/>
      <c r="F101" s="246" t="s">
        <v>1614</v>
      </c>
      <c r="G101" s="41"/>
      <c r="H101" s="41"/>
      <c r="I101" s="149"/>
      <c r="J101" s="41"/>
      <c r="K101" s="41"/>
      <c r="L101" s="45"/>
      <c r="M101" s="244"/>
      <c r="N101" s="245"/>
      <c r="O101" s="86"/>
      <c r="P101" s="86"/>
      <c r="Q101" s="86"/>
      <c r="R101" s="86"/>
      <c r="S101" s="86"/>
      <c r="T101" s="87"/>
      <c r="U101" s="39"/>
      <c r="V101" s="39"/>
      <c r="W101" s="39"/>
      <c r="X101" s="39"/>
      <c r="Y101" s="39"/>
      <c r="Z101" s="39"/>
      <c r="AA101" s="39"/>
      <c r="AB101" s="39"/>
      <c r="AC101" s="39"/>
      <c r="AD101" s="39"/>
      <c r="AE101" s="39"/>
      <c r="AT101" s="17" t="s">
        <v>294</v>
      </c>
      <c r="AU101" s="17" t="s">
        <v>87</v>
      </c>
    </row>
    <row r="102" s="2" customFormat="1" ht="21.75" customHeight="1">
      <c r="A102" s="39"/>
      <c r="B102" s="40"/>
      <c r="C102" s="229" t="s">
        <v>275</v>
      </c>
      <c r="D102" s="229" t="s">
        <v>238</v>
      </c>
      <c r="E102" s="230" t="s">
        <v>1620</v>
      </c>
      <c r="F102" s="231" t="s">
        <v>1621</v>
      </c>
      <c r="G102" s="232" t="s">
        <v>1329</v>
      </c>
      <c r="H102" s="292"/>
      <c r="I102" s="234"/>
      <c r="J102" s="235">
        <f>ROUND(I102*H102,2)</f>
        <v>0</v>
      </c>
      <c r="K102" s="231" t="s">
        <v>241</v>
      </c>
      <c r="L102" s="45"/>
      <c r="M102" s="236" t="s">
        <v>39</v>
      </c>
      <c r="N102" s="237" t="s">
        <v>53</v>
      </c>
      <c r="O102" s="86"/>
      <c r="P102" s="238">
        <f>O102*H102</f>
        <v>0</v>
      </c>
      <c r="Q102" s="238">
        <v>0</v>
      </c>
      <c r="R102" s="238">
        <f>Q102*H102</f>
        <v>0</v>
      </c>
      <c r="S102" s="238">
        <v>0</v>
      </c>
      <c r="T102" s="239">
        <f>S102*H102</f>
        <v>0</v>
      </c>
      <c r="U102" s="39"/>
      <c r="V102" s="39"/>
      <c r="W102" s="39"/>
      <c r="X102" s="39"/>
      <c r="Y102" s="39"/>
      <c r="Z102" s="39"/>
      <c r="AA102" s="39"/>
      <c r="AB102" s="39"/>
      <c r="AC102" s="39"/>
      <c r="AD102" s="39"/>
      <c r="AE102" s="39"/>
      <c r="AR102" s="240" t="s">
        <v>242</v>
      </c>
      <c r="AT102" s="240" t="s">
        <v>238</v>
      </c>
      <c r="AU102" s="240" t="s">
        <v>87</v>
      </c>
      <c r="AY102" s="17" t="s">
        <v>235</v>
      </c>
      <c r="BE102" s="241">
        <f>IF(N102="základní",J102,0)</f>
        <v>0</v>
      </c>
      <c r="BF102" s="241">
        <f>IF(N102="snížená",J102,0)</f>
        <v>0</v>
      </c>
      <c r="BG102" s="241">
        <f>IF(N102="zákl. přenesená",J102,0)</f>
        <v>0</v>
      </c>
      <c r="BH102" s="241">
        <f>IF(N102="sníž. přenesená",J102,0)</f>
        <v>0</v>
      </c>
      <c r="BI102" s="241">
        <f>IF(N102="nulová",J102,0)</f>
        <v>0</v>
      </c>
      <c r="BJ102" s="17" t="s">
        <v>242</v>
      </c>
      <c r="BK102" s="241">
        <f>ROUND(I102*H102,2)</f>
        <v>0</v>
      </c>
      <c r="BL102" s="17" t="s">
        <v>242</v>
      </c>
      <c r="BM102" s="240" t="s">
        <v>1622</v>
      </c>
    </row>
    <row r="103" s="2" customFormat="1">
      <c r="A103" s="39"/>
      <c r="B103" s="40"/>
      <c r="C103" s="41"/>
      <c r="D103" s="242" t="s">
        <v>244</v>
      </c>
      <c r="E103" s="41"/>
      <c r="F103" s="243" t="s">
        <v>1621</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244</v>
      </c>
      <c r="AU103" s="17" t="s">
        <v>87</v>
      </c>
    </row>
    <row r="104" s="2" customFormat="1" ht="55.5" customHeight="1">
      <c r="A104" s="39"/>
      <c r="B104" s="40"/>
      <c r="C104" s="229" t="s">
        <v>282</v>
      </c>
      <c r="D104" s="229" t="s">
        <v>238</v>
      </c>
      <c r="E104" s="230" t="s">
        <v>1623</v>
      </c>
      <c r="F104" s="231" t="s">
        <v>1624</v>
      </c>
      <c r="G104" s="232" t="s">
        <v>1329</v>
      </c>
      <c r="H104" s="292"/>
      <c r="I104" s="234"/>
      <c r="J104" s="235">
        <f>ROUND(I104*H104,2)</f>
        <v>0</v>
      </c>
      <c r="K104" s="231" t="s">
        <v>241</v>
      </c>
      <c r="L104" s="45"/>
      <c r="M104" s="236" t="s">
        <v>39</v>
      </c>
      <c r="N104" s="237" t="s">
        <v>53</v>
      </c>
      <c r="O104" s="86"/>
      <c r="P104" s="238">
        <f>O104*H104</f>
        <v>0</v>
      </c>
      <c r="Q104" s="238">
        <v>0</v>
      </c>
      <c r="R104" s="238">
        <f>Q104*H104</f>
        <v>0</v>
      </c>
      <c r="S104" s="238">
        <v>0</v>
      </c>
      <c r="T104" s="239">
        <f>S104*H104</f>
        <v>0</v>
      </c>
      <c r="U104" s="39"/>
      <c r="V104" s="39"/>
      <c r="W104" s="39"/>
      <c r="X104" s="39"/>
      <c r="Y104" s="39"/>
      <c r="Z104" s="39"/>
      <c r="AA104" s="39"/>
      <c r="AB104" s="39"/>
      <c r="AC104" s="39"/>
      <c r="AD104" s="39"/>
      <c r="AE104" s="39"/>
      <c r="AR104" s="240" t="s">
        <v>389</v>
      </c>
      <c r="AT104" s="240" t="s">
        <v>238</v>
      </c>
      <c r="AU104" s="240" t="s">
        <v>87</v>
      </c>
      <c r="AY104" s="17" t="s">
        <v>235</v>
      </c>
      <c r="BE104" s="241">
        <f>IF(N104="základní",J104,0)</f>
        <v>0</v>
      </c>
      <c r="BF104" s="241">
        <f>IF(N104="snížená",J104,0)</f>
        <v>0</v>
      </c>
      <c r="BG104" s="241">
        <f>IF(N104="zákl. přenesená",J104,0)</f>
        <v>0</v>
      </c>
      <c r="BH104" s="241">
        <f>IF(N104="sníž. přenesená",J104,0)</f>
        <v>0</v>
      </c>
      <c r="BI104" s="241">
        <f>IF(N104="nulová",J104,0)</f>
        <v>0</v>
      </c>
      <c r="BJ104" s="17" t="s">
        <v>242</v>
      </c>
      <c r="BK104" s="241">
        <f>ROUND(I104*H104,2)</f>
        <v>0</v>
      </c>
      <c r="BL104" s="17" t="s">
        <v>389</v>
      </c>
      <c r="BM104" s="240" t="s">
        <v>1625</v>
      </c>
    </row>
    <row r="105" s="2" customFormat="1">
      <c r="A105" s="39"/>
      <c r="B105" s="40"/>
      <c r="C105" s="41"/>
      <c r="D105" s="242" t="s">
        <v>244</v>
      </c>
      <c r="E105" s="41"/>
      <c r="F105" s="243" t="s">
        <v>1624</v>
      </c>
      <c r="G105" s="41"/>
      <c r="H105" s="41"/>
      <c r="I105" s="149"/>
      <c r="J105" s="41"/>
      <c r="K105" s="41"/>
      <c r="L105" s="45"/>
      <c r="M105" s="293"/>
      <c r="N105" s="294"/>
      <c r="O105" s="295"/>
      <c r="P105" s="295"/>
      <c r="Q105" s="295"/>
      <c r="R105" s="295"/>
      <c r="S105" s="295"/>
      <c r="T105" s="296"/>
      <c r="U105" s="39"/>
      <c r="V105" s="39"/>
      <c r="W105" s="39"/>
      <c r="X105" s="39"/>
      <c r="Y105" s="39"/>
      <c r="Z105" s="39"/>
      <c r="AA105" s="39"/>
      <c r="AB105" s="39"/>
      <c r="AC105" s="39"/>
      <c r="AD105" s="39"/>
      <c r="AE105" s="39"/>
      <c r="AT105" s="17" t="s">
        <v>244</v>
      </c>
      <c r="AU105" s="17" t="s">
        <v>87</v>
      </c>
    </row>
    <row r="106" s="2" customFormat="1" ht="6.96" customHeight="1">
      <c r="A106" s="39"/>
      <c r="B106" s="61"/>
      <c r="C106" s="62"/>
      <c r="D106" s="62"/>
      <c r="E106" s="62"/>
      <c r="F106" s="62"/>
      <c r="G106" s="62"/>
      <c r="H106" s="62"/>
      <c r="I106" s="178"/>
      <c r="J106" s="62"/>
      <c r="K106" s="62"/>
      <c r="L106" s="45"/>
      <c r="M106" s="39"/>
      <c r="O106" s="39"/>
      <c r="P106" s="39"/>
      <c r="Q106" s="39"/>
      <c r="R106" s="39"/>
      <c r="S106" s="39"/>
      <c r="T106" s="39"/>
      <c r="U106" s="39"/>
      <c r="V106" s="39"/>
      <c r="W106" s="39"/>
      <c r="X106" s="39"/>
      <c r="Y106" s="39"/>
      <c r="Z106" s="39"/>
      <c r="AA106" s="39"/>
      <c r="AB106" s="39"/>
      <c r="AC106" s="39"/>
      <c r="AD106" s="39"/>
      <c r="AE106" s="39"/>
    </row>
  </sheetData>
  <sheetProtection sheet="1" autoFilter="0" formatColumns="0" formatRows="0" objects="1" scenarios="1" spinCount="100000" saltValue="FSZsiVNmbgeFQYvSYZJ1zKxdZ/AKnmnhPyeuBIvIgR34K3jqGID9FyDfE3D6wA9J0Hk8LXxCD7gWJzlRBVIETQ==" hashValue="HeXiEeleV2XE9CD8BRklASrm/JXFteGsHR4d+SRlKav78dn9bjjdHVLZWKdTojHH+LKarl5178nELf8qaFGuBg==" algorithmName="SHA-512" password="CC35"/>
  <autoFilter ref="C85:K105"/>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176</v>
      </c>
    </row>
    <row r="3" hidden="1" s="1" customFormat="1" ht="6.96" customHeight="1">
      <c r="B3" s="142"/>
      <c r="C3" s="143"/>
      <c r="D3" s="143"/>
      <c r="E3" s="143"/>
      <c r="F3" s="143"/>
      <c r="G3" s="143"/>
      <c r="H3" s="143"/>
      <c r="I3" s="144"/>
      <c r="J3" s="143"/>
      <c r="K3" s="143"/>
      <c r="L3" s="20"/>
      <c r="AT3" s="17" t="s">
        <v>89</v>
      </c>
    </row>
    <row r="4" hidden="1" s="1" customFormat="1" ht="24.96" customHeight="1">
      <c r="B4" s="20"/>
      <c r="D4" s="145" t="s">
        <v>188</v>
      </c>
      <c r="I4" s="140"/>
      <c r="L4" s="20"/>
      <c r="M4" s="146" t="s">
        <v>10</v>
      </c>
      <c r="AT4" s="17" t="s">
        <v>41</v>
      </c>
    </row>
    <row r="5" hidden="1" s="1" customFormat="1" ht="6.96" customHeight="1">
      <c r="B5" s="20"/>
      <c r="I5" s="140"/>
      <c r="L5" s="20"/>
    </row>
    <row r="6" hidden="1" s="1" customFormat="1" ht="12" customHeight="1">
      <c r="B6" s="20"/>
      <c r="D6" s="147" t="s">
        <v>16</v>
      </c>
      <c r="I6" s="140"/>
      <c r="L6" s="20"/>
    </row>
    <row r="7" hidden="1" s="1" customFormat="1" ht="23.25" customHeight="1">
      <c r="B7" s="20"/>
      <c r="E7" s="148" t="str">
        <f>'Rekapitulace stavby'!K6</f>
        <v>Výměna kolejnic v úseku Ústí n.L. západ - Kadaň Prunéřov, Ústí n.L. západ-Bílina atd. 2020</v>
      </c>
      <c r="F7" s="147"/>
      <c r="G7" s="147"/>
      <c r="H7" s="147"/>
      <c r="I7" s="140"/>
      <c r="L7" s="20"/>
    </row>
    <row r="8" hidden="1" s="1" customFormat="1" ht="12" customHeight="1">
      <c r="B8" s="20"/>
      <c r="D8" s="147" t="s">
        <v>202</v>
      </c>
      <c r="I8" s="140"/>
      <c r="L8" s="20"/>
    </row>
    <row r="9" hidden="1" s="2" customFormat="1" ht="16.5" customHeight="1">
      <c r="A9" s="39"/>
      <c r="B9" s="45"/>
      <c r="C9" s="39"/>
      <c r="D9" s="39"/>
      <c r="E9" s="148" t="s">
        <v>1626</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1627</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ROUND(J85,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ROUND((SUM(BE85:BE103)),  2)</f>
        <v>0</v>
      </c>
      <c r="G35" s="39"/>
      <c r="H35" s="39"/>
      <c r="I35" s="167">
        <v>0.20999999999999999</v>
      </c>
      <c r="J35" s="166">
        <f>ROUND(((SUM(BE85:BE103))*I35),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ROUND((SUM(BF85:BF103)),  2)</f>
        <v>0</v>
      </c>
      <c r="G36" s="39"/>
      <c r="H36" s="39"/>
      <c r="I36" s="167">
        <v>0.14999999999999999</v>
      </c>
      <c r="J36" s="166">
        <f>ROUND(((SUM(BF85:BF103))*I36),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ROUND((SUM(BG85:BG103)),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ROUND((SUM(BH85:BH103)),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ROUND((SUM(BI85:BI103)),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1626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Č91 - Kolejnice R350 HT zajištované pro správu tratí v Mostě</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J85</f>
        <v>0</v>
      </c>
      <c r="K63" s="41"/>
      <c r="L63" s="150"/>
      <c r="S63" s="39"/>
      <c r="T63" s="39"/>
      <c r="U63" s="39"/>
      <c r="V63" s="39"/>
      <c r="W63" s="39"/>
      <c r="X63" s="39"/>
      <c r="Y63" s="39"/>
      <c r="Z63" s="39"/>
      <c r="AA63" s="39"/>
      <c r="AB63" s="39"/>
      <c r="AC63" s="39"/>
      <c r="AD63" s="39"/>
      <c r="AE63" s="39"/>
      <c r="AU63" s="17" t="s">
        <v>215</v>
      </c>
    </row>
    <row r="64" hidden="1" s="2" customFormat="1" ht="21.84" customHeight="1">
      <c r="A64" s="39"/>
      <c r="B64" s="40"/>
      <c r="C64" s="41"/>
      <c r="D64" s="41"/>
      <c r="E64" s="41"/>
      <c r="F64" s="41"/>
      <c r="G64" s="41"/>
      <c r="H64" s="41"/>
      <c r="I64" s="149"/>
      <c r="J64" s="41"/>
      <c r="K64" s="41"/>
      <c r="L64" s="150"/>
      <c r="S64" s="39"/>
      <c r="T64" s="39"/>
      <c r="U64" s="39"/>
      <c r="V64" s="39"/>
      <c r="W64" s="39"/>
      <c r="X64" s="39"/>
      <c r="Y64" s="39"/>
      <c r="Z64" s="39"/>
      <c r="AA64" s="39"/>
      <c r="AB64" s="39"/>
      <c r="AC64" s="39"/>
      <c r="AD64" s="39"/>
      <c r="AE64" s="39"/>
    </row>
    <row r="65" hidden="1" s="2" customFormat="1" ht="6.96" customHeight="1">
      <c r="A65" s="39"/>
      <c r="B65" s="61"/>
      <c r="C65" s="62"/>
      <c r="D65" s="62"/>
      <c r="E65" s="62"/>
      <c r="F65" s="62"/>
      <c r="G65" s="62"/>
      <c r="H65" s="62"/>
      <c r="I65" s="178"/>
      <c r="J65" s="62"/>
      <c r="K65" s="62"/>
      <c r="L65" s="150"/>
      <c r="S65" s="39"/>
      <c r="T65" s="39"/>
      <c r="U65" s="39"/>
      <c r="V65" s="39"/>
      <c r="W65" s="39"/>
      <c r="X65" s="39"/>
      <c r="Y65" s="39"/>
      <c r="Z65" s="39"/>
      <c r="AA65" s="39"/>
      <c r="AB65" s="39"/>
      <c r="AC65" s="39"/>
      <c r="AD65" s="39"/>
      <c r="AE65" s="39"/>
    </row>
    <row r="66" hidden="1"/>
    <row r="67" hidden="1"/>
    <row r="68" hidden="1"/>
    <row r="69" s="2" customFormat="1" ht="6.96" customHeight="1">
      <c r="A69" s="39"/>
      <c r="B69" s="63"/>
      <c r="C69" s="64"/>
      <c r="D69" s="64"/>
      <c r="E69" s="64"/>
      <c r="F69" s="64"/>
      <c r="G69" s="64"/>
      <c r="H69" s="64"/>
      <c r="I69" s="181"/>
      <c r="J69" s="64"/>
      <c r="K69" s="64"/>
      <c r="L69" s="150"/>
      <c r="S69" s="39"/>
      <c r="T69" s="39"/>
      <c r="U69" s="39"/>
      <c r="V69" s="39"/>
      <c r="W69" s="39"/>
      <c r="X69" s="39"/>
      <c r="Y69" s="39"/>
      <c r="Z69" s="39"/>
      <c r="AA69" s="39"/>
      <c r="AB69" s="39"/>
      <c r="AC69" s="39"/>
      <c r="AD69" s="39"/>
      <c r="AE69" s="39"/>
    </row>
    <row r="70" s="2" customFormat="1" ht="24.96" customHeight="1">
      <c r="A70" s="39"/>
      <c r="B70" s="40"/>
      <c r="C70" s="23" t="s">
        <v>220</v>
      </c>
      <c r="D70" s="41"/>
      <c r="E70" s="41"/>
      <c r="F70" s="41"/>
      <c r="G70" s="41"/>
      <c r="H70" s="41"/>
      <c r="I70" s="149"/>
      <c r="J70" s="41"/>
      <c r="K70" s="41"/>
      <c r="L70" s="150"/>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49"/>
      <c r="J71" s="41"/>
      <c r="K71" s="41"/>
      <c r="L71" s="150"/>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49"/>
      <c r="J72" s="41"/>
      <c r="K72" s="41"/>
      <c r="L72" s="150"/>
      <c r="S72" s="39"/>
      <c r="T72" s="39"/>
      <c r="U72" s="39"/>
      <c r="V72" s="39"/>
      <c r="W72" s="39"/>
      <c r="X72" s="39"/>
      <c r="Y72" s="39"/>
      <c r="Z72" s="39"/>
      <c r="AA72" s="39"/>
      <c r="AB72" s="39"/>
      <c r="AC72" s="39"/>
      <c r="AD72" s="39"/>
      <c r="AE72" s="39"/>
    </row>
    <row r="73" s="2" customFormat="1" ht="23.25" customHeight="1">
      <c r="A73" s="39"/>
      <c r="B73" s="40"/>
      <c r="C73" s="41"/>
      <c r="D73" s="41"/>
      <c r="E73" s="182" t="str">
        <f>E7</f>
        <v>Výměna kolejnic v úseku Ústí n.L. západ - Kadaň Prunéřov, Ústí n.L. západ-Bílina atd. 2020</v>
      </c>
      <c r="F73" s="32"/>
      <c r="G73" s="32"/>
      <c r="H73" s="32"/>
      <c r="I73" s="149"/>
      <c r="J73" s="41"/>
      <c r="K73" s="41"/>
      <c r="L73" s="150"/>
      <c r="S73" s="39"/>
      <c r="T73" s="39"/>
      <c r="U73" s="39"/>
      <c r="V73" s="39"/>
      <c r="W73" s="39"/>
      <c r="X73" s="39"/>
      <c r="Y73" s="39"/>
      <c r="Z73" s="39"/>
      <c r="AA73" s="39"/>
      <c r="AB73" s="39"/>
      <c r="AC73" s="39"/>
      <c r="AD73" s="39"/>
      <c r="AE73" s="39"/>
    </row>
    <row r="74" s="1" customFormat="1" ht="12" customHeight="1">
      <c r="B74" s="21"/>
      <c r="C74" s="32" t="s">
        <v>202</v>
      </c>
      <c r="D74" s="22"/>
      <c r="E74" s="22"/>
      <c r="F74" s="22"/>
      <c r="G74" s="22"/>
      <c r="H74" s="22"/>
      <c r="I74" s="140"/>
      <c r="J74" s="22"/>
      <c r="K74" s="22"/>
      <c r="L74" s="20"/>
    </row>
    <row r="75" s="2" customFormat="1" ht="16.5" customHeight="1">
      <c r="A75" s="39"/>
      <c r="B75" s="40"/>
      <c r="C75" s="41"/>
      <c r="D75" s="41"/>
      <c r="E75" s="182" t="s">
        <v>1626</v>
      </c>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210</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16.5" customHeight="1">
      <c r="A77" s="39"/>
      <c r="B77" s="40"/>
      <c r="C77" s="41"/>
      <c r="D77" s="41"/>
      <c r="E77" s="71" t="str">
        <f>E11</f>
        <v>Č91 - Kolejnice R350 HT zajištované pro správu tratí v Mostě</v>
      </c>
      <c r="F77" s="41"/>
      <c r="G77" s="41"/>
      <c r="H77" s="41"/>
      <c r="I77" s="149"/>
      <c r="J77" s="41"/>
      <c r="K77" s="41"/>
      <c r="L77" s="150"/>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9"/>
      <c r="J78" s="41"/>
      <c r="K78" s="41"/>
      <c r="L78" s="150"/>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F14</f>
        <v>Obvod ST Most</v>
      </c>
      <c r="G79" s="41"/>
      <c r="H79" s="41"/>
      <c r="I79" s="152" t="s">
        <v>24</v>
      </c>
      <c r="J79" s="74" t="str">
        <f>IF(J14="","",J14)</f>
        <v>31. 1. 2019</v>
      </c>
      <c r="K79" s="41"/>
      <c r="L79" s="150"/>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5.15" customHeight="1">
      <c r="A81" s="39"/>
      <c r="B81" s="40"/>
      <c r="C81" s="32" t="s">
        <v>30</v>
      </c>
      <c r="D81" s="41"/>
      <c r="E81" s="41"/>
      <c r="F81" s="27" t="str">
        <f>E17</f>
        <v>Správa železnic, OŘ UNL, ST Most</v>
      </c>
      <c r="G81" s="41"/>
      <c r="H81" s="41"/>
      <c r="I81" s="152" t="s">
        <v>38</v>
      </c>
      <c r="J81" s="37" t="str">
        <f>E23</f>
        <v xml:space="preserve"> </v>
      </c>
      <c r="K81" s="41"/>
      <c r="L81" s="150"/>
      <c r="S81" s="39"/>
      <c r="T81" s="39"/>
      <c r="U81" s="39"/>
      <c r="V81" s="39"/>
      <c r="W81" s="39"/>
      <c r="X81" s="39"/>
      <c r="Y81" s="39"/>
      <c r="Z81" s="39"/>
      <c r="AA81" s="39"/>
      <c r="AB81" s="39"/>
      <c r="AC81" s="39"/>
      <c r="AD81" s="39"/>
      <c r="AE81" s="39"/>
    </row>
    <row r="82" s="2" customFormat="1" ht="40.05" customHeight="1">
      <c r="A82" s="39"/>
      <c r="B82" s="40"/>
      <c r="C82" s="32" t="s">
        <v>36</v>
      </c>
      <c r="D82" s="41"/>
      <c r="E82" s="41"/>
      <c r="F82" s="27" t="str">
        <f>IF(E20="","",E20)</f>
        <v>Vyplň údaj</v>
      </c>
      <c r="G82" s="41"/>
      <c r="H82" s="41"/>
      <c r="I82" s="152" t="s">
        <v>42</v>
      </c>
      <c r="J82" s="37" t="str">
        <f>E26</f>
        <v>Ing. Horák Jiří, horak@szdc.cz, +420 602155923</v>
      </c>
      <c r="K82" s="41"/>
      <c r="L82" s="150"/>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49"/>
      <c r="J83" s="41"/>
      <c r="K83" s="41"/>
      <c r="L83" s="150"/>
      <c r="S83" s="39"/>
      <c r="T83" s="39"/>
      <c r="U83" s="39"/>
      <c r="V83" s="39"/>
      <c r="W83" s="39"/>
      <c r="X83" s="39"/>
      <c r="Y83" s="39"/>
      <c r="Z83" s="39"/>
      <c r="AA83" s="39"/>
      <c r="AB83" s="39"/>
      <c r="AC83" s="39"/>
      <c r="AD83" s="39"/>
      <c r="AE83" s="39"/>
    </row>
    <row r="84" s="11" customFormat="1" ht="29.28" customHeight="1">
      <c r="A84" s="201"/>
      <c r="B84" s="202"/>
      <c r="C84" s="203" t="s">
        <v>221</v>
      </c>
      <c r="D84" s="204" t="s">
        <v>65</v>
      </c>
      <c r="E84" s="204" t="s">
        <v>61</v>
      </c>
      <c r="F84" s="204" t="s">
        <v>62</v>
      </c>
      <c r="G84" s="204" t="s">
        <v>222</v>
      </c>
      <c r="H84" s="204" t="s">
        <v>223</v>
      </c>
      <c r="I84" s="205" t="s">
        <v>224</v>
      </c>
      <c r="J84" s="204" t="s">
        <v>214</v>
      </c>
      <c r="K84" s="206" t="s">
        <v>225</v>
      </c>
      <c r="L84" s="207"/>
      <c r="M84" s="94" t="s">
        <v>39</v>
      </c>
      <c r="N84" s="95" t="s">
        <v>50</v>
      </c>
      <c r="O84" s="95" t="s">
        <v>226</v>
      </c>
      <c r="P84" s="95" t="s">
        <v>227</v>
      </c>
      <c r="Q84" s="95" t="s">
        <v>228</v>
      </c>
      <c r="R84" s="95" t="s">
        <v>229</v>
      </c>
      <c r="S84" s="95" t="s">
        <v>230</v>
      </c>
      <c r="T84" s="96" t="s">
        <v>231</v>
      </c>
      <c r="U84" s="201"/>
      <c r="V84" s="201"/>
      <c r="W84" s="201"/>
      <c r="X84" s="201"/>
      <c r="Y84" s="201"/>
      <c r="Z84" s="201"/>
      <c r="AA84" s="201"/>
      <c r="AB84" s="201"/>
      <c r="AC84" s="201"/>
      <c r="AD84" s="201"/>
      <c r="AE84" s="201"/>
    </row>
    <row r="85" s="2" customFormat="1" ht="22.8" customHeight="1">
      <c r="A85" s="39"/>
      <c r="B85" s="40"/>
      <c r="C85" s="101" t="s">
        <v>232</v>
      </c>
      <c r="D85" s="41"/>
      <c r="E85" s="41"/>
      <c r="F85" s="41"/>
      <c r="G85" s="41"/>
      <c r="H85" s="41"/>
      <c r="I85" s="149"/>
      <c r="J85" s="208">
        <f>BK85</f>
        <v>0</v>
      </c>
      <c r="K85" s="41"/>
      <c r="L85" s="45"/>
      <c r="M85" s="97"/>
      <c r="N85" s="209"/>
      <c r="O85" s="98"/>
      <c r="P85" s="210">
        <f>SUM(P86:P103)</f>
        <v>0</v>
      </c>
      <c r="Q85" s="98"/>
      <c r="R85" s="210">
        <f>SUM(R86:R103)</f>
        <v>191.96915999999999</v>
      </c>
      <c r="S85" s="98"/>
      <c r="T85" s="211">
        <f>SUM(T86:T103)</f>
        <v>0</v>
      </c>
      <c r="U85" s="39"/>
      <c r="V85" s="39"/>
      <c r="W85" s="39"/>
      <c r="X85" s="39"/>
      <c r="Y85" s="39"/>
      <c r="Z85" s="39"/>
      <c r="AA85" s="39"/>
      <c r="AB85" s="39"/>
      <c r="AC85" s="39"/>
      <c r="AD85" s="39"/>
      <c r="AE85" s="39"/>
      <c r="AT85" s="17" t="s">
        <v>79</v>
      </c>
      <c r="AU85" s="17" t="s">
        <v>215</v>
      </c>
      <c r="BK85" s="212">
        <f>SUM(BK86:BK103)</f>
        <v>0</v>
      </c>
    </row>
    <row r="86" s="2" customFormat="1" ht="21.75" customHeight="1">
      <c r="A86" s="39"/>
      <c r="B86" s="40"/>
      <c r="C86" s="269" t="s">
        <v>87</v>
      </c>
      <c r="D86" s="269" t="s">
        <v>290</v>
      </c>
      <c r="E86" s="270" t="s">
        <v>319</v>
      </c>
      <c r="F86" s="271" t="s">
        <v>320</v>
      </c>
      <c r="G86" s="272" t="s">
        <v>191</v>
      </c>
      <c r="H86" s="273">
        <v>32</v>
      </c>
      <c r="I86" s="274"/>
      <c r="J86" s="275">
        <f>ROUND(I86*H86,2)</f>
        <v>0</v>
      </c>
      <c r="K86" s="271" t="s">
        <v>241</v>
      </c>
      <c r="L86" s="276"/>
      <c r="M86" s="277" t="s">
        <v>39</v>
      </c>
      <c r="N86" s="278" t="s">
        <v>53</v>
      </c>
      <c r="O86" s="86"/>
      <c r="P86" s="238">
        <f>O86*H86</f>
        <v>0</v>
      </c>
      <c r="Q86" s="238">
        <v>5.9268000000000001</v>
      </c>
      <c r="R86" s="238">
        <f>Q86*H86</f>
        <v>189.6576</v>
      </c>
      <c r="S86" s="238">
        <v>0</v>
      </c>
      <c r="T86" s="239">
        <f>S86*H86</f>
        <v>0</v>
      </c>
      <c r="U86" s="39"/>
      <c r="V86" s="39"/>
      <c r="W86" s="39"/>
      <c r="X86" s="39"/>
      <c r="Y86" s="39"/>
      <c r="Z86" s="39"/>
      <c r="AA86" s="39"/>
      <c r="AB86" s="39"/>
      <c r="AC86" s="39"/>
      <c r="AD86" s="39"/>
      <c r="AE86" s="39"/>
      <c r="AR86" s="240" t="s">
        <v>289</v>
      </c>
      <c r="AT86" s="240" t="s">
        <v>290</v>
      </c>
      <c r="AU86" s="240" t="s">
        <v>80</v>
      </c>
      <c r="AY86" s="17" t="s">
        <v>235</v>
      </c>
      <c r="BE86" s="241">
        <f>IF(N86="základní",J86,0)</f>
        <v>0</v>
      </c>
      <c r="BF86" s="241">
        <f>IF(N86="snížená",J86,0)</f>
        <v>0</v>
      </c>
      <c r="BG86" s="241">
        <f>IF(N86="zákl. přenesená",J86,0)</f>
        <v>0</v>
      </c>
      <c r="BH86" s="241">
        <f>IF(N86="sníž. přenesená",J86,0)</f>
        <v>0</v>
      </c>
      <c r="BI86" s="241">
        <f>IF(N86="nulová",J86,0)</f>
        <v>0</v>
      </c>
      <c r="BJ86" s="17" t="s">
        <v>242</v>
      </c>
      <c r="BK86" s="241">
        <f>ROUND(I86*H86,2)</f>
        <v>0</v>
      </c>
      <c r="BL86" s="17" t="s">
        <v>242</v>
      </c>
      <c r="BM86" s="240" t="s">
        <v>1628</v>
      </c>
    </row>
    <row r="87" s="2" customFormat="1">
      <c r="A87" s="39"/>
      <c r="B87" s="40"/>
      <c r="C87" s="41"/>
      <c r="D87" s="242" t="s">
        <v>244</v>
      </c>
      <c r="E87" s="41"/>
      <c r="F87" s="243" t="s">
        <v>320</v>
      </c>
      <c r="G87" s="41"/>
      <c r="H87" s="41"/>
      <c r="I87" s="149"/>
      <c r="J87" s="41"/>
      <c r="K87" s="41"/>
      <c r="L87" s="45"/>
      <c r="M87" s="244"/>
      <c r="N87" s="245"/>
      <c r="O87" s="86"/>
      <c r="P87" s="86"/>
      <c r="Q87" s="86"/>
      <c r="R87" s="86"/>
      <c r="S87" s="86"/>
      <c r="T87" s="87"/>
      <c r="U87" s="39"/>
      <c r="V87" s="39"/>
      <c r="W87" s="39"/>
      <c r="X87" s="39"/>
      <c r="Y87" s="39"/>
      <c r="Z87" s="39"/>
      <c r="AA87" s="39"/>
      <c r="AB87" s="39"/>
      <c r="AC87" s="39"/>
      <c r="AD87" s="39"/>
      <c r="AE87" s="39"/>
      <c r="AT87" s="17" t="s">
        <v>244</v>
      </c>
      <c r="AU87" s="17" t="s">
        <v>80</v>
      </c>
    </row>
    <row r="88" s="13" customFormat="1">
      <c r="A88" s="13"/>
      <c r="B88" s="247"/>
      <c r="C88" s="248"/>
      <c r="D88" s="242" t="s">
        <v>248</v>
      </c>
      <c r="E88" s="249" t="s">
        <v>39</v>
      </c>
      <c r="F88" s="250" t="s">
        <v>1629</v>
      </c>
      <c r="G88" s="248"/>
      <c r="H88" s="251">
        <v>7</v>
      </c>
      <c r="I88" s="252"/>
      <c r="J88" s="248"/>
      <c r="K88" s="248"/>
      <c r="L88" s="253"/>
      <c r="M88" s="254"/>
      <c r="N88" s="255"/>
      <c r="O88" s="255"/>
      <c r="P88" s="255"/>
      <c r="Q88" s="255"/>
      <c r="R88" s="255"/>
      <c r="S88" s="255"/>
      <c r="T88" s="256"/>
      <c r="U88" s="13"/>
      <c r="V88" s="13"/>
      <c r="W88" s="13"/>
      <c r="X88" s="13"/>
      <c r="Y88" s="13"/>
      <c r="Z88" s="13"/>
      <c r="AA88" s="13"/>
      <c r="AB88" s="13"/>
      <c r="AC88" s="13"/>
      <c r="AD88" s="13"/>
      <c r="AE88" s="13"/>
      <c r="AT88" s="257" t="s">
        <v>248</v>
      </c>
      <c r="AU88" s="257" t="s">
        <v>80</v>
      </c>
      <c r="AV88" s="13" t="s">
        <v>89</v>
      </c>
      <c r="AW88" s="13" t="s">
        <v>41</v>
      </c>
      <c r="AX88" s="13" t="s">
        <v>80</v>
      </c>
      <c r="AY88" s="257" t="s">
        <v>235</v>
      </c>
    </row>
    <row r="89" s="13" customFormat="1">
      <c r="A89" s="13"/>
      <c r="B89" s="247"/>
      <c r="C89" s="248"/>
      <c r="D89" s="242" t="s">
        <v>248</v>
      </c>
      <c r="E89" s="249" t="s">
        <v>39</v>
      </c>
      <c r="F89" s="250" t="s">
        <v>1630</v>
      </c>
      <c r="G89" s="248"/>
      <c r="H89" s="251">
        <v>2.5</v>
      </c>
      <c r="I89" s="252"/>
      <c r="J89" s="248"/>
      <c r="K89" s="248"/>
      <c r="L89" s="253"/>
      <c r="M89" s="254"/>
      <c r="N89" s="255"/>
      <c r="O89" s="255"/>
      <c r="P89" s="255"/>
      <c r="Q89" s="255"/>
      <c r="R89" s="255"/>
      <c r="S89" s="255"/>
      <c r="T89" s="256"/>
      <c r="U89" s="13"/>
      <c r="V89" s="13"/>
      <c r="W89" s="13"/>
      <c r="X89" s="13"/>
      <c r="Y89" s="13"/>
      <c r="Z89" s="13"/>
      <c r="AA89" s="13"/>
      <c r="AB89" s="13"/>
      <c r="AC89" s="13"/>
      <c r="AD89" s="13"/>
      <c r="AE89" s="13"/>
      <c r="AT89" s="257" t="s">
        <v>248</v>
      </c>
      <c r="AU89" s="257" t="s">
        <v>80</v>
      </c>
      <c r="AV89" s="13" t="s">
        <v>89</v>
      </c>
      <c r="AW89" s="13" t="s">
        <v>41</v>
      </c>
      <c r="AX89" s="13" t="s">
        <v>80</v>
      </c>
      <c r="AY89" s="257" t="s">
        <v>235</v>
      </c>
    </row>
    <row r="90" s="13" customFormat="1">
      <c r="A90" s="13"/>
      <c r="B90" s="247"/>
      <c r="C90" s="248"/>
      <c r="D90" s="242" t="s">
        <v>248</v>
      </c>
      <c r="E90" s="249" t="s">
        <v>39</v>
      </c>
      <c r="F90" s="250" t="s">
        <v>1631</v>
      </c>
      <c r="G90" s="248"/>
      <c r="H90" s="251">
        <v>4.1669999999999998</v>
      </c>
      <c r="I90" s="252"/>
      <c r="J90" s="248"/>
      <c r="K90" s="248"/>
      <c r="L90" s="253"/>
      <c r="M90" s="254"/>
      <c r="N90" s="255"/>
      <c r="O90" s="255"/>
      <c r="P90" s="255"/>
      <c r="Q90" s="255"/>
      <c r="R90" s="255"/>
      <c r="S90" s="255"/>
      <c r="T90" s="256"/>
      <c r="U90" s="13"/>
      <c r="V90" s="13"/>
      <c r="W90" s="13"/>
      <c r="X90" s="13"/>
      <c r="Y90" s="13"/>
      <c r="Z90" s="13"/>
      <c r="AA90" s="13"/>
      <c r="AB90" s="13"/>
      <c r="AC90" s="13"/>
      <c r="AD90" s="13"/>
      <c r="AE90" s="13"/>
      <c r="AT90" s="257" t="s">
        <v>248</v>
      </c>
      <c r="AU90" s="257" t="s">
        <v>80</v>
      </c>
      <c r="AV90" s="13" t="s">
        <v>89</v>
      </c>
      <c r="AW90" s="13" t="s">
        <v>41</v>
      </c>
      <c r="AX90" s="13" t="s">
        <v>80</v>
      </c>
      <c r="AY90" s="257" t="s">
        <v>235</v>
      </c>
    </row>
    <row r="91" s="13" customFormat="1">
      <c r="A91" s="13"/>
      <c r="B91" s="247"/>
      <c r="C91" s="248"/>
      <c r="D91" s="242" t="s">
        <v>248</v>
      </c>
      <c r="E91" s="249" t="s">
        <v>39</v>
      </c>
      <c r="F91" s="250" t="s">
        <v>1632</v>
      </c>
      <c r="G91" s="248"/>
      <c r="H91" s="251">
        <v>1.25</v>
      </c>
      <c r="I91" s="252"/>
      <c r="J91" s="248"/>
      <c r="K91" s="248"/>
      <c r="L91" s="253"/>
      <c r="M91" s="254"/>
      <c r="N91" s="255"/>
      <c r="O91" s="255"/>
      <c r="P91" s="255"/>
      <c r="Q91" s="255"/>
      <c r="R91" s="255"/>
      <c r="S91" s="255"/>
      <c r="T91" s="256"/>
      <c r="U91" s="13"/>
      <c r="V91" s="13"/>
      <c r="W91" s="13"/>
      <c r="X91" s="13"/>
      <c r="Y91" s="13"/>
      <c r="Z91" s="13"/>
      <c r="AA91" s="13"/>
      <c r="AB91" s="13"/>
      <c r="AC91" s="13"/>
      <c r="AD91" s="13"/>
      <c r="AE91" s="13"/>
      <c r="AT91" s="257" t="s">
        <v>248</v>
      </c>
      <c r="AU91" s="257" t="s">
        <v>80</v>
      </c>
      <c r="AV91" s="13" t="s">
        <v>89</v>
      </c>
      <c r="AW91" s="13" t="s">
        <v>41</v>
      </c>
      <c r="AX91" s="13" t="s">
        <v>80</v>
      </c>
      <c r="AY91" s="257" t="s">
        <v>235</v>
      </c>
    </row>
    <row r="92" s="13" customFormat="1">
      <c r="A92" s="13"/>
      <c r="B92" s="247"/>
      <c r="C92" s="248"/>
      <c r="D92" s="242" t="s">
        <v>248</v>
      </c>
      <c r="E92" s="249" t="s">
        <v>39</v>
      </c>
      <c r="F92" s="250" t="s">
        <v>1633</v>
      </c>
      <c r="G92" s="248"/>
      <c r="H92" s="251">
        <v>2.1669999999999998</v>
      </c>
      <c r="I92" s="252"/>
      <c r="J92" s="248"/>
      <c r="K92" s="248"/>
      <c r="L92" s="253"/>
      <c r="M92" s="254"/>
      <c r="N92" s="255"/>
      <c r="O92" s="255"/>
      <c r="P92" s="255"/>
      <c r="Q92" s="255"/>
      <c r="R92" s="255"/>
      <c r="S92" s="255"/>
      <c r="T92" s="256"/>
      <c r="U92" s="13"/>
      <c r="V92" s="13"/>
      <c r="W92" s="13"/>
      <c r="X92" s="13"/>
      <c r="Y92" s="13"/>
      <c r="Z92" s="13"/>
      <c r="AA92" s="13"/>
      <c r="AB92" s="13"/>
      <c r="AC92" s="13"/>
      <c r="AD92" s="13"/>
      <c r="AE92" s="13"/>
      <c r="AT92" s="257" t="s">
        <v>248</v>
      </c>
      <c r="AU92" s="257" t="s">
        <v>80</v>
      </c>
      <c r="AV92" s="13" t="s">
        <v>89</v>
      </c>
      <c r="AW92" s="13" t="s">
        <v>41</v>
      </c>
      <c r="AX92" s="13" t="s">
        <v>80</v>
      </c>
      <c r="AY92" s="257" t="s">
        <v>235</v>
      </c>
    </row>
    <row r="93" s="13" customFormat="1">
      <c r="A93" s="13"/>
      <c r="B93" s="247"/>
      <c r="C93" s="248"/>
      <c r="D93" s="242" t="s">
        <v>248</v>
      </c>
      <c r="E93" s="249" t="s">
        <v>39</v>
      </c>
      <c r="F93" s="250" t="s">
        <v>1634</v>
      </c>
      <c r="G93" s="248"/>
      <c r="H93" s="251">
        <v>2.0830000000000002</v>
      </c>
      <c r="I93" s="252"/>
      <c r="J93" s="248"/>
      <c r="K93" s="248"/>
      <c r="L93" s="253"/>
      <c r="M93" s="254"/>
      <c r="N93" s="255"/>
      <c r="O93" s="255"/>
      <c r="P93" s="255"/>
      <c r="Q93" s="255"/>
      <c r="R93" s="255"/>
      <c r="S93" s="255"/>
      <c r="T93" s="256"/>
      <c r="U93" s="13"/>
      <c r="V93" s="13"/>
      <c r="W93" s="13"/>
      <c r="X93" s="13"/>
      <c r="Y93" s="13"/>
      <c r="Z93" s="13"/>
      <c r="AA93" s="13"/>
      <c r="AB93" s="13"/>
      <c r="AC93" s="13"/>
      <c r="AD93" s="13"/>
      <c r="AE93" s="13"/>
      <c r="AT93" s="257" t="s">
        <v>248</v>
      </c>
      <c r="AU93" s="257" t="s">
        <v>80</v>
      </c>
      <c r="AV93" s="13" t="s">
        <v>89</v>
      </c>
      <c r="AW93" s="13" t="s">
        <v>41</v>
      </c>
      <c r="AX93" s="13" t="s">
        <v>80</v>
      </c>
      <c r="AY93" s="257" t="s">
        <v>235</v>
      </c>
    </row>
    <row r="94" s="13" customFormat="1">
      <c r="A94" s="13"/>
      <c r="B94" s="247"/>
      <c r="C94" s="248"/>
      <c r="D94" s="242" t="s">
        <v>248</v>
      </c>
      <c r="E94" s="249" t="s">
        <v>39</v>
      </c>
      <c r="F94" s="250" t="s">
        <v>1635</v>
      </c>
      <c r="G94" s="248"/>
      <c r="H94" s="251">
        <v>4.5830000000000002</v>
      </c>
      <c r="I94" s="252"/>
      <c r="J94" s="248"/>
      <c r="K94" s="248"/>
      <c r="L94" s="253"/>
      <c r="M94" s="254"/>
      <c r="N94" s="255"/>
      <c r="O94" s="255"/>
      <c r="P94" s="255"/>
      <c r="Q94" s="255"/>
      <c r="R94" s="255"/>
      <c r="S94" s="255"/>
      <c r="T94" s="256"/>
      <c r="U94" s="13"/>
      <c r="V94" s="13"/>
      <c r="W94" s="13"/>
      <c r="X94" s="13"/>
      <c r="Y94" s="13"/>
      <c r="Z94" s="13"/>
      <c r="AA94" s="13"/>
      <c r="AB94" s="13"/>
      <c r="AC94" s="13"/>
      <c r="AD94" s="13"/>
      <c r="AE94" s="13"/>
      <c r="AT94" s="257" t="s">
        <v>248</v>
      </c>
      <c r="AU94" s="257" t="s">
        <v>80</v>
      </c>
      <c r="AV94" s="13" t="s">
        <v>89</v>
      </c>
      <c r="AW94" s="13" t="s">
        <v>41</v>
      </c>
      <c r="AX94" s="13" t="s">
        <v>80</v>
      </c>
      <c r="AY94" s="257" t="s">
        <v>235</v>
      </c>
    </row>
    <row r="95" s="13" customFormat="1">
      <c r="A95" s="13"/>
      <c r="B95" s="247"/>
      <c r="C95" s="248"/>
      <c r="D95" s="242" t="s">
        <v>248</v>
      </c>
      <c r="E95" s="249" t="s">
        <v>39</v>
      </c>
      <c r="F95" s="250" t="s">
        <v>1636</v>
      </c>
      <c r="G95" s="248"/>
      <c r="H95" s="251">
        <v>5.3330000000000002</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80</v>
      </c>
      <c r="AV95" s="13" t="s">
        <v>89</v>
      </c>
      <c r="AW95" s="13" t="s">
        <v>41</v>
      </c>
      <c r="AX95" s="13" t="s">
        <v>80</v>
      </c>
      <c r="AY95" s="257" t="s">
        <v>235</v>
      </c>
    </row>
    <row r="96" s="13" customFormat="1">
      <c r="A96" s="13"/>
      <c r="B96" s="247"/>
      <c r="C96" s="248"/>
      <c r="D96" s="242" t="s">
        <v>248</v>
      </c>
      <c r="E96" s="249" t="s">
        <v>39</v>
      </c>
      <c r="F96" s="250" t="s">
        <v>1637</v>
      </c>
      <c r="G96" s="248"/>
      <c r="H96" s="251">
        <v>2.4169999999999998</v>
      </c>
      <c r="I96" s="252"/>
      <c r="J96" s="248"/>
      <c r="K96" s="248"/>
      <c r="L96" s="253"/>
      <c r="M96" s="254"/>
      <c r="N96" s="255"/>
      <c r="O96" s="255"/>
      <c r="P96" s="255"/>
      <c r="Q96" s="255"/>
      <c r="R96" s="255"/>
      <c r="S96" s="255"/>
      <c r="T96" s="256"/>
      <c r="U96" s="13"/>
      <c r="V96" s="13"/>
      <c r="W96" s="13"/>
      <c r="X96" s="13"/>
      <c r="Y96" s="13"/>
      <c r="Z96" s="13"/>
      <c r="AA96" s="13"/>
      <c r="AB96" s="13"/>
      <c r="AC96" s="13"/>
      <c r="AD96" s="13"/>
      <c r="AE96" s="13"/>
      <c r="AT96" s="257" t="s">
        <v>248</v>
      </c>
      <c r="AU96" s="257" t="s">
        <v>80</v>
      </c>
      <c r="AV96" s="13" t="s">
        <v>89</v>
      </c>
      <c r="AW96" s="13" t="s">
        <v>41</v>
      </c>
      <c r="AX96" s="13" t="s">
        <v>80</v>
      </c>
      <c r="AY96" s="257" t="s">
        <v>235</v>
      </c>
    </row>
    <row r="97" s="13" customFormat="1">
      <c r="A97" s="13"/>
      <c r="B97" s="247"/>
      <c r="C97" s="248"/>
      <c r="D97" s="242" t="s">
        <v>248</v>
      </c>
      <c r="E97" s="249" t="s">
        <v>39</v>
      </c>
      <c r="F97" s="250" t="s">
        <v>1638</v>
      </c>
      <c r="G97" s="248"/>
      <c r="H97" s="251">
        <v>0.5</v>
      </c>
      <c r="I97" s="252"/>
      <c r="J97" s="248"/>
      <c r="K97" s="248"/>
      <c r="L97" s="253"/>
      <c r="M97" s="254"/>
      <c r="N97" s="255"/>
      <c r="O97" s="255"/>
      <c r="P97" s="255"/>
      <c r="Q97" s="255"/>
      <c r="R97" s="255"/>
      <c r="S97" s="255"/>
      <c r="T97" s="256"/>
      <c r="U97" s="13"/>
      <c r="V97" s="13"/>
      <c r="W97" s="13"/>
      <c r="X97" s="13"/>
      <c r="Y97" s="13"/>
      <c r="Z97" s="13"/>
      <c r="AA97" s="13"/>
      <c r="AB97" s="13"/>
      <c r="AC97" s="13"/>
      <c r="AD97" s="13"/>
      <c r="AE97" s="13"/>
      <c r="AT97" s="257" t="s">
        <v>248</v>
      </c>
      <c r="AU97" s="257" t="s">
        <v>80</v>
      </c>
      <c r="AV97" s="13" t="s">
        <v>89</v>
      </c>
      <c r="AW97" s="13" t="s">
        <v>41</v>
      </c>
      <c r="AX97" s="13" t="s">
        <v>80</v>
      </c>
      <c r="AY97" s="257" t="s">
        <v>235</v>
      </c>
    </row>
    <row r="98" s="14" customFormat="1">
      <c r="A98" s="14"/>
      <c r="B98" s="258"/>
      <c r="C98" s="259"/>
      <c r="D98" s="242" t="s">
        <v>248</v>
      </c>
      <c r="E98" s="260" t="s">
        <v>39</v>
      </c>
      <c r="F98" s="261" t="s">
        <v>250</v>
      </c>
      <c r="G98" s="259"/>
      <c r="H98" s="262">
        <v>32</v>
      </c>
      <c r="I98" s="263"/>
      <c r="J98" s="259"/>
      <c r="K98" s="259"/>
      <c r="L98" s="264"/>
      <c r="M98" s="265"/>
      <c r="N98" s="266"/>
      <c r="O98" s="266"/>
      <c r="P98" s="266"/>
      <c r="Q98" s="266"/>
      <c r="R98" s="266"/>
      <c r="S98" s="266"/>
      <c r="T98" s="267"/>
      <c r="U98" s="14"/>
      <c r="V98" s="14"/>
      <c r="W98" s="14"/>
      <c r="X98" s="14"/>
      <c r="Y98" s="14"/>
      <c r="Z98" s="14"/>
      <c r="AA98" s="14"/>
      <c r="AB98" s="14"/>
      <c r="AC98" s="14"/>
      <c r="AD98" s="14"/>
      <c r="AE98" s="14"/>
      <c r="AT98" s="268" t="s">
        <v>248</v>
      </c>
      <c r="AU98" s="268" t="s">
        <v>80</v>
      </c>
      <c r="AV98" s="14" t="s">
        <v>242</v>
      </c>
      <c r="AW98" s="14" t="s">
        <v>41</v>
      </c>
      <c r="AX98" s="14" t="s">
        <v>87</v>
      </c>
      <c r="AY98" s="268" t="s">
        <v>235</v>
      </c>
    </row>
    <row r="99" s="2" customFormat="1" ht="21.75" customHeight="1">
      <c r="A99" s="39"/>
      <c r="B99" s="40"/>
      <c r="C99" s="269" t="s">
        <v>89</v>
      </c>
      <c r="D99" s="269" t="s">
        <v>290</v>
      </c>
      <c r="E99" s="270" t="s">
        <v>1639</v>
      </c>
      <c r="F99" s="271" t="s">
        <v>1640</v>
      </c>
      <c r="G99" s="272" t="s">
        <v>191</v>
      </c>
      <c r="H99" s="273">
        <v>9</v>
      </c>
      <c r="I99" s="274"/>
      <c r="J99" s="275">
        <f>ROUND(I99*H99,2)</f>
        <v>0</v>
      </c>
      <c r="K99" s="271" t="s">
        <v>241</v>
      </c>
      <c r="L99" s="276"/>
      <c r="M99" s="277" t="s">
        <v>39</v>
      </c>
      <c r="N99" s="278" t="s">
        <v>53</v>
      </c>
      <c r="O99" s="86"/>
      <c r="P99" s="238">
        <f>O99*H99</f>
        <v>0</v>
      </c>
      <c r="Q99" s="238">
        <v>0.25684000000000001</v>
      </c>
      <c r="R99" s="238">
        <f>Q99*H99</f>
        <v>2.3115600000000001</v>
      </c>
      <c r="S99" s="238">
        <v>0</v>
      </c>
      <c r="T99" s="239">
        <f>S99*H99</f>
        <v>0</v>
      </c>
      <c r="U99" s="39"/>
      <c r="V99" s="39"/>
      <c r="W99" s="39"/>
      <c r="X99" s="39"/>
      <c r="Y99" s="39"/>
      <c r="Z99" s="39"/>
      <c r="AA99" s="39"/>
      <c r="AB99" s="39"/>
      <c r="AC99" s="39"/>
      <c r="AD99" s="39"/>
      <c r="AE99" s="39"/>
      <c r="AR99" s="240" t="s">
        <v>289</v>
      </c>
      <c r="AT99" s="240" t="s">
        <v>290</v>
      </c>
      <c r="AU99" s="240" t="s">
        <v>80</v>
      </c>
      <c r="AY99" s="17" t="s">
        <v>235</v>
      </c>
      <c r="BE99" s="241">
        <f>IF(N99="základní",J99,0)</f>
        <v>0</v>
      </c>
      <c r="BF99" s="241">
        <f>IF(N99="snížená",J99,0)</f>
        <v>0</v>
      </c>
      <c r="BG99" s="241">
        <f>IF(N99="zákl. přenesená",J99,0)</f>
        <v>0</v>
      </c>
      <c r="BH99" s="241">
        <f>IF(N99="sníž. přenesená",J99,0)</f>
        <v>0</v>
      </c>
      <c r="BI99" s="241">
        <f>IF(N99="nulová",J99,0)</f>
        <v>0</v>
      </c>
      <c r="BJ99" s="17" t="s">
        <v>242</v>
      </c>
      <c r="BK99" s="241">
        <f>ROUND(I99*H99,2)</f>
        <v>0</v>
      </c>
      <c r="BL99" s="17" t="s">
        <v>242</v>
      </c>
      <c r="BM99" s="240" t="s">
        <v>1641</v>
      </c>
    </row>
    <row r="100" s="2" customFormat="1">
      <c r="A100" s="39"/>
      <c r="B100" s="40"/>
      <c r="C100" s="41"/>
      <c r="D100" s="242" t="s">
        <v>244</v>
      </c>
      <c r="E100" s="41"/>
      <c r="F100" s="243" t="s">
        <v>1640</v>
      </c>
      <c r="G100" s="41"/>
      <c r="H100" s="41"/>
      <c r="I100" s="149"/>
      <c r="J100" s="41"/>
      <c r="K100" s="41"/>
      <c r="L100" s="45"/>
      <c r="M100" s="244"/>
      <c r="N100" s="245"/>
      <c r="O100" s="86"/>
      <c r="P100" s="86"/>
      <c r="Q100" s="86"/>
      <c r="R100" s="86"/>
      <c r="S100" s="86"/>
      <c r="T100" s="87"/>
      <c r="U100" s="39"/>
      <c r="V100" s="39"/>
      <c r="W100" s="39"/>
      <c r="X100" s="39"/>
      <c r="Y100" s="39"/>
      <c r="Z100" s="39"/>
      <c r="AA100" s="39"/>
      <c r="AB100" s="39"/>
      <c r="AC100" s="39"/>
      <c r="AD100" s="39"/>
      <c r="AE100" s="39"/>
      <c r="AT100" s="17" t="s">
        <v>244</v>
      </c>
      <c r="AU100" s="17" t="s">
        <v>80</v>
      </c>
    </row>
    <row r="101" s="13" customFormat="1">
      <c r="A101" s="13"/>
      <c r="B101" s="247"/>
      <c r="C101" s="248"/>
      <c r="D101" s="242" t="s">
        <v>248</v>
      </c>
      <c r="E101" s="249" t="s">
        <v>39</v>
      </c>
      <c r="F101" s="250" t="s">
        <v>1642</v>
      </c>
      <c r="G101" s="248"/>
      <c r="H101" s="251">
        <v>7</v>
      </c>
      <c r="I101" s="252"/>
      <c r="J101" s="248"/>
      <c r="K101" s="248"/>
      <c r="L101" s="253"/>
      <c r="M101" s="254"/>
      <c r="N101" s="255"/>
      <c r="O101" s="255"/>
      <c r="P101" s="255"/>
      <c r="Q101" s="255"/>
      <c r="R101" s="255"/>
      <c r="S101" s="255"/>
      <c r="T101" s="256"/>
      <c r="U101" s="13"/>
      <c r="V101" s="13"/>
      <c r="W101" s="13"/>
      <c r="X101" s="13"/>
      <c r="Y101" s="13"/>
      <c r="Z101" s="13"/>
      <c r="AA101" s="13"/>
      <c r="AB101" s="13"/>
      <c r="AC101" s="13"/>
      <c r="AD101" s="13"/>
      <c r="AE101" s="13"/>
      <c r="AT101" s="257" t="s">
        <v>248</v>
      </c>
      <c r="AU101" s="257" t="s">
        <v>80</v>
      </c>
      <c r="AV101" s="13" t="s">
        <v>89</v>
      </c>
      <c r="AW101" s="13" t="s">
        <v>41</v>
      </c>
      <c r="AX101" s="13" t="s">
        <v>80</v>
      </c>
      <c r="AY101" s="257" t="s">
        <v>235</v>
      </c>
    </row>
    <row r="102" s="13" customFormat="1">
      <c r="A102" s="13"/>
      <c r="B102" s="247"/>
      <c r="C102" s="248"/>
      <c r="D102" s="242" t="s">
        <v>248</v>
      </c>
      <c r="E102" s="249" t="s">
        <v>39</v>
      </c>
      <c r="F102" s="250" t="s">
        <v>1643</v>
      </c>
      <c r="G102" s="248"/>
      <c r="H102" s="251">
        <v>2</v>
      </c>
      <c r="I102" s="252"/>
      <c r="J102" s="248"/>
      <c r="K102" s="248"/>
      <c r="L102" s="253"/>
      <c r="M102" s="254"/>
      <c r="N102" s="255"/>
      <c r="O102" s="255"/>
      <c r="P102" s="255"/>
      <c r="Q102" s="255"/>
      <c r="R102" s="255"/>
      <c r="S102" s="255"/>
      <c r="T102" s="256"/>
      <c r="U102" s="13"/>
      <c r="V102" s="13"/>
      <c r="W102" s="13"/>
      <c r="X102" s="13"/>
      <c r="Y102" s="13"/>
      <c r="Z102" s="13"/>
      <c r="AA102" s="13"/>
      <c r="AB102" s="13"/>
      <c r="AC102" s="13"/>
      <c r="AD102" s="13"/>
      <c r="AE102" s="13"/>
      <c r="AT102" s="257" t="s">
        <v>248</v>
      </c>
      <c r="AU102" s="257" t="s">
        <v>80</v>
      </c>
      <c r="AV102" s="13" t="s">
        <v>89</v>
      </c>
      <c r="AW102" s="13" t="s">
        <v>41</v>
      </c>
      <c r="AX102" s="13" t="s">
        <v>80</v>
      </c>
      <c r="AY102" s="257" t="s">
        <v>235</v>
      </c>
    </row>
    <row r="103" s="14" customFormat="1">
      <c r="A103" s="14"/>
      <c r="B103" s="258"/>
      <c r="C103" s="259"/>
      <c r="D103" s="242" t="s">
        <v>248</v>
      </c>
      <c r="E103" s="260" t="s">
        <v>39</v>
      </c>
      <c r="F103" s="261" t="s">
        <v>250</v>
      </c>
      <c r="G103" s="259"/>
      <c r="H103" s="262">
        <v>9</v>
      </c>
      <c r="I103" s="263"/>
      <c r="J103" s="259"/>
      <c r="K103" s="259"/>
      <c r="L103" s="264"/>
      <c r="M103" s="279"/>
      <c r="N103" s="280"/>
      <c r="O103" s="280"/>
      <c r="P103" s="280"/>
      <c r="Q103" s="280"/>
      <c r="R103" s="280"/>
      <c r="S103" s="280"/>
      <c r="T103" s="281"/>
      <c r="U103" s="14"/>
      <c r="V103" s="14"/>
      <c r="W103" s="14"/>
      <c r="X103" s="14"/>
      <c r="Y103" s="14"/>
      <c r="Z103" s="14"/>
      <c r="AA103" s="14"/>
      <c r="AB103" s="14"/>
      <c r="AC103" s="14"/>
      <c r="AD103" s="14"/>
      <c r="AE103" s="14"/>
      <c r="AT103" s="268" t="s">
        <v>248</v>
      </c>
      <c r="AU103" s="268" t="s">
        <v>80</v>
      </c>
      <c r="AV103" s="14" t="s">
        <v>242</v>
      </c>
      <c r="AW103" s="14" t="s">
        <v>41</v>
      </c>
      <c r="AX103" s="14" t="s">
        <v>87</v>
      </c>
      <c r="AY103" s="268" t="s">
        <v>235</v>
      </c>
    </row>
    <row r="104" s="2" customFormat="1" ht="6.96" customHeight="1">
      <c r="A104" s="39"/>
      <c r="B104" s="61"/>
      <c r="C104" s="62"/>
      <c r="D104" s="62"/>
      <c r="E104" s="62"/>
      <c r="F104" s="62"/>
      <c r="G104" s="62"/>
      <c r="H104" s="62"/>
      <c r="I104" s="178"/>
      <c r="J104" s="62"/>
      <c r="K104" s="62"/>
      <c r="L104" s="45"/>
      <c r="M104" s="39"/>
      <c r="O104" s="39"/>
      <c r="P104" s="39"/>
      <c r="Q104" s="39"/>
      <c r="R104" s="39"/>
      <c r="S104" s="39"/>
      <c r="T104" s="39"/>
      <c r="U104" s="39"/>
      <c r="V104" s="39"/>
      <c r="W104" s="39"/>
      <c r="X104" s="39"/>
      <c r="Y104" s="39"/>
      <c r="Z104" s="39"/>
      <c r="AA104" s="39"/>
      <c r="AB104" s="39"/>
      <c r="AC104" s="39"/>
      <c r="AD104" s="39"/>
      <c r="AE104" s="39"/>
    </row>
  </sheetData>
  <sheetProtection sheet="1" autoFilter="0" formatColumns="0" formatRows="0" objects="1" scenarios="1" spinCount="100000" saltValue="GBIyTzhBSBqrijuLg1x9xAHIFRmaW+We/7n/VFgDNGkRuih3aX0MVy4mf5AskH1cNj4thWvAwyJg/swDg1pd2A==" hashValue="VchWHvuAwj4UQz9YAqwglEfRptyVcT/mpJIE1UXXCtb+vdKcXVTAcsNv3sh14NE6mAbYQKimRhe6tBZDqPMo6w==" algorithmName="SHA-512" password="CC35"/>
  <autoFilter ref="C84:K10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179</v>
      </c>
      <c r="AZ2" s="141" t="s">
        <v>1644</v>
      </c>
      <c r="BA2" s="141" t="s">
        <v>453</v>
      </c>
      <c r="BB2" s="141" t="s">
        <v>191</v>
      </c>
      <c r="BC2" s="141" t="s">
        <v>454</v>
      </c>
      <c r="BD2" s="141" t="s">
        <v>258</v>
      </c>
    </row>
    <row r="3" hidden="1" s="1" customFormat="1" ht="6.96" customHeight="1">
      <c r="B3" s="142"/>
      <c r="C3" s="143"/>
      <c r="D3" s="143"/>
      <c r="E3" s="143"/>
      <c r="F3" s="143"/>
      <c r="G3" s="143"/>
      <c r="H3" s="143"/>
      <c r="I3" s="144"/>
      <c r="J3" s="143"/>
      <c r="K3" s="143"/>
      <c r="L3" s="20"/>
      <c r="AT3" s="17" t="s">
        <v>89</v>
      </c>
      <c r="AZ3" s="141" t="s">
        <v>1645</v>
      </c>
      <c r="BA3" s="141" t="s">
        <v>439</v>
      </c>
      <c r="BB3" s="141" t="s">
        <v>197</v>
      </c>
      <c r="BC3" s="141" t="s">
        <v>549</v>
      </c>
      <c r="BD3" s="141" t="s">
        <v>258</v>
      </c>
    </row>
    <row r="4" hidden="1" s="1" customFormat="1" ht="24.96" customHeight="1">
      <c r="B4" s="20"/>
      <c r="D4" s="145" t="s">
        <v>188</v>
      </c>
      <c r="I4" s="140"/>
      <c r="L4" s="20"/>
      <c r="M4" s="146" t="s">
        <v>10</v>
      </c>
      <c r="AT4" s="17" t="s">
        <v>41</v>
      </c>
      <c r="AZ4" s="141" t="s">
        <v>1646</v>
      </c>
      <c r="BA4" s="141" t="s">
        <v>453</v>
      </c>
      <c r="BB4" s="141" t="s">
        <v>191</v>
      </c>
      <c r="BC4" s="141" t="s">
        <v>568</v>
      </c>
      <c r="BD4" s="141" t="s">
        <v>258</v>
      </c>
    </row>
    <row r="5" hidden="1" s="1" customFormat="1" ht="6.96" customHeight="1">
      <c r="B5" s="20"/>
      <c r="I5" s="140"/>
      <c r="L5" s="20"/>
      <c r="AZ5" s="141" t="s">
        <v>979</v>
      </c>
      <c r="BA5" s="141" t="s">
        <v>980</v>
      </c>
      <c r="BB5" s="141" t="s">
        <v>191</v>
      </c>
      <c r="BC5" s="141" t="s">
        <v>407</v>
      </c>
      <c r="BD5" s="141" t="s">
        <v>258</v>
      </c>
    </row>
    <row r="6" hidden="1" s="1" customFormat="1" ht="12" customHeight="1">
      <c r="B6" s="20"/>
      <c r="D6" s="147" t="s">
        <v>16</v>
      </c>
      <c r="I6" s="140"/>
      <c r="L6" s="20"/>
      <c r="AZ6" s="141" t="s">
        <v>970</v>
      </c>
      <c r="BA6" s="141" t="s">
        <v>971</v>
      </c>
      <c r="BB6" s="141" t="s">
        <v>197</v>
      </c>
      <c r="BC6" s="141" t="s">
        <v>972</v>
      </c>
      <c r="BD6" s="141" t="s">
        <v>258</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976</v>
      </c>
      <c r="BA7" s="141" t="s">
        <v>977</v>
      </c>
      <c r="BB7" s="141" t="s">
        <v>197</v>
      </c>
      <c r="BC7" s="141" t="s">
        <v>364</v>
      </c>
      <c r="BD7" s="141" t="s">
        <v>258</v>
      </c>
    </row>
    <row r="8" hidden="1" s="1" customFormat="1" ht="12" customHeight="1">
      <c r="B8" s="20"/>
      <c r="D8" s="147" t="s">
        <v>202</v>
      </c>
      <c r="I8" s="140"/>
      <c r="L8" s="20"/>
      <c r="AZ8" s="141" t="s">
        <v>973</v>
      </c>
      <c r="BA8" s="141" t="s">
        <v>661</v>
      </c>
      <c r="BB8" s="141" t="s">
        <v>447</v>
      </c>
      <c r="BC8" s="141" t="s">
        <v>974</v>
      </c>
      <c r="BD8" s="141" t="s">
        <v>258</v>
      </c>
    </row>
    <row r="9" hidden="1" s="2" customFormat="1" ht="16.5" customHeight="1">
      <c r="A9" s="39"/>
      <c r="B9" s="45"/>
      <c r="C9" s="39"/>
      <c r="D9" s="39"/>
      <c r="E9" s="148" t="s">
        <v>1626</v>
      </c>
      <c r="F9" s="39"/>
      <c r="G9" s="39"/>
      <c r="H9" s="39"/>
      <c r="I9" s="149"/>
      <c r="J9" s="39"/>
      <c r="K9" s="39"/>
      <c r="L9" s="150"/>
      <c r="S9" s="39"/>
      <c r="T9" s="39"/>
      <c r="U9" s="39"/>
      <c r="V9" s="39"/>
      <c r="W9" s="39"/>
      <c r="X9" s="39"/>
      <c r="Y9" s="39"/>
      <c r="Z9" s="39"/>
      <c r="AA9" s="39"/>
      <c r="AB9" s="39"/>
      <c r="AC9" s="39"/>
      <c r="AD9" s="39"/>
      <c r="AE9" s="39"/>
      <c r="AZ9" s="141" t="s">
        <v>1115</v>
      </c>
      <c r="BA9" s="141" t="s">
        <v>971</v>
      </c>
      <c r="BB9" s="141" t="s">
        <v>197</v>
      </c>
      <c r="BC9" s="141" t="s">
        <v>1116</v>
      </c>
      <c r="BD9" s="141" t="s">
        <v>258</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c r="AZ10" s="141" t="s">
        <v>1117</v>
      </c>
      <c r="BA10" s="141" t="s">
        <v>661</v>
      </c>
      <c r="BB10" s="141" t="s">
        <v>447</v>
      </c>
      <c r="BC10" s="141" t="s">
        <v>1118</v>
      </c>
      <c r="BD10" s="141" t="s">
        <v>258</v>
      </c>
    </row>
    <row r="11" hidden="1" s="2" customFormat="1" ht="16.5" customHeight="1">
      <c r="A11" s="39"/>
      <c r="B11" s="45"/>
      <c r="C11" s="39"/>
      <c r="D11" s="39"/>
      <c r="E11" s="151" t="s">
        <v>1647</v>
      </c>
      <c r="F11" s="39"/>
      <c r="G11" s="39"/>
      <c r="H11" s="39"/>
      <c r="I11" s="149"/>
      <c r="J11" s="39"/>
      <c r="K11" s="39"/>
      <c r="L11" s="150"/>
      <c r="S11" s="39"/>
      <c r="T11" s="39"/>
      <c r="U11" s="39"/>
      <c r="V11" s="39"/>
      <c r="W11" s="39"/>
      <c r="X11" s="39"/>
      <c r="Y11" s="39"/>
      <c r="Z11" s="39"/>
      <c r="AA11" s="39"/>
      <c r="AB11" s="39"/>
      <c r="AC11" s="39"/>
      <c r="AD11" s="39"/>
      <c r="AE11" s="39"/>
      <c r="AZ11" s="141" t="s">
        <v>1158</v>
      </c>
      <c r="BA11" s="141" t="s">
        <v>971</v>
      </c>
      <c r="BB11" s="141" t="s">
        <v>197</v>
      </c>
      <c r="BC11" s="141" t="s">
        <v>1159</v>
      </c>
      <c r="BD11" s="141" t="s">
        <v>258</v>
      </c>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c r="AZ12" s="141" t="s">
        <v>1160</v>
      </c>
      <c r="BA12" s="141" t="s">
        <v>661</v>
      </c>
      <c r="BB12" s="141" t="s">
        <v>447</v>
      </c>
      <c r="BC12" s="141" t="s">
        <v>914</v>
      </c>
      <c r="BD12" s="141" t="s">
        <v>258</v>
      </c>
    </row>
    <row r="13" hidden="1" s="2" customFormat="1" ht="12" customHeight="1">
      <c r="A13" s="39"/>
      <c r="B13" s="45"/>
      <c r="C13" s="39"/>
      <c r="D13" s="147" t="s">
        <v>18</v>
      </c>
      <c r="E13" s="39"/>
      <c r="F13" s="135" t="s">
        <v>19</v>
      </c>
      <c r="G13" s="39"/>
      <c r="H13" s="39"/>
      <c r="I13" s="152" t="s">
        <v>20</v>
      </c>
      <c r="J13" s="135" t="s">
        <v>39</v>
      </c>
      <c r="K13" s="39"/>
      <c r="L13" s="150"/>
      <c r="S13" s="39"/>
      <c r="T13" s="39"/>
      <c r="U13" s="39"/>
      <c r="V13" s="39"/>
      <c r="W13" s="39"/>
      <c r="X13" s="39"/>
      <c r="Y13" s="39"/>
      <c r="Z13" s="39"/>
      <c r="AA13" s="39"/>
      <c r="AB13" s="39"/>
      <c r="AC13" s="39"/>
      <c r="AD13" s="39"/>
      <c r="AE13" s="39"/>
      <c r="AZ13" s="141" t="s">
        <v>1383</v>
      </c>
      <c r="BA13" s="141" t="s">
        <v>1384</v>
      </c>
      <c r="BB13" s="141" t="s">
        <v>197</v>
      </c>
      <c r="BC13" s="141" t="s">
        <v>1385</v>
      </c>
      <c r="BD13" s="141" t="s">
        <v>258</v>
      </c>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c r="AZ14" s="141" t="s">
        <v>1386</v>
      </c>
      <c r="BA14" s="141" t="s">
        <v>1387</v>
      </c>
      <c r="BB14" s="141" t="s">
        <v>197</v>
      </c>
      <c r="BC14" s="141" t="s">
        <v>1388</v>
      </c>
      <c r="BD14" s="141" t="s">
        <v>258</v>
      </c>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c r="AZ15" s="141" t="s">
        <v>1391</v>
      </c>
      <c r="BA15" s="141" t="s">
        <v>1392</v>
      </c>
      <c r="BB15" s="141" t="s">
        <v>191</v>
      </c>
      <c r="BC15" s="141" t="s">
        <v>236</v>
      </c>
      <c r="BD15" s="141" t="s">
        <v>258</v>
      </c>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c r="AZ16" s="141" t="s">
        <v>1400</v>
      </c>
      <c r="BA16" s="141" t="s">
        <v>1400</v>
      </c>
      <c r="BB16" s="141" t="s">
        <v>39</v>
      </c>
      <c r="BC16" s="141" t="s">
        <v>1402</v>
      </c>
      <c r="BD16" s="141" t="s">
        <v>258</v>
      </c>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c r="AZ17" s="141" t="s">
        <v>1648</v>
      </c>
      <c r="BA17" s="141" t="s">
        <v>200</v>
      </c>
      <c r="BB17" s="141" t="s">
        <v>191</v>
      </c>
      <c r="BC17" s="141" t="s">
        <v>201</v>
      </c>
      <c r="BD17" s="141" t="s">
        <v>258</v>
      </c>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ROUND(J88,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ROUND((SUM(BE88:BE188)),  2)</f>
        <v>0</v>
      </c>
      <c r="G35" s="39"/>
      <c r="H35" s="39"/>
      <c r="I35" s="167">
        <v>0.20999999999999999</v>
      </c>
      <c r="J35" s="166">
        <f>ROUND(((SUM(BE88:BE188))*I35),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ROUND((SUM(BF88:BF188)),  2)</f>
        <v>0</v>
      </c>
      <c r="G36" s="39"/>
      <c r="H36" s="39"/>
      <c r="I36" s="167">
        <v>0.14999999999999999</v>
      </c>
      <c r="J36" s="166">
        <f>ROUND(((SUM(BF88:BF188))*I36),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ROUND((SUM(BG88:BG188)),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ROUND((SUM(BH88:BH188)),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ROUND((SUM(BI88:BI188)),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1626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Č92 - Materiál užitý ze zásob OŘ UNL - ST Most</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J88</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J89</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J90</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J167</f>
        <v>0</v>
      </c>
      <c r="K66" s="189"/>
      <c r="L66" s="194"/>
      <c r="S66" s="9"/>
      <c r="T66" s="9"/>
      <c r="U66" s="9"/>
      <c r="V66" s="9"/>
      <c r="W66" s="9"/>
      <c r="X66" s="9"/>
      <c r="Y66" s="9"/>
      <c r="Z66" s="9"/>
      <c r="AA66" s="9"/>
      <c r="AB66" s="9"/>
      <c r="AC66" s="9"/>
      <c r="AD66" s="9"/>
      <c r="AE66" s="9"/>
    </row>
    <row r="67" hidden="1" s="2" customFormat="1" ht="21.84" customHeight="1">
      <c r="A67" s="39"/>
      <c r="B67" s="40"/>
      <c r="C67" s="41"/>
      <c r="D67" s="41"/>
      <c r="E67" s="41"/>
      <c r="F67" s="41"/>
      <c r="G67" s="41"/>
      <c r="H67" s="41"/>
      <c r="I67" s="149"/>
      <c r="J67" s="41"/>
      <c r="K67" s="41"/>
      <c r="L67" s="150"/>
      <c r="S67" s="39"/>
      <c r="T67" s="39"/>
      <c r="U67" s="39"/>
      <c r="V67" s="39"/>
      <c r="W67" s="39"/>
      <c r="X67" s="39"/>
      <c r="Y67" s="39"/>
      <c r="Z67" s="39"/>
      <c r="AA67" s="39"/>
      <c r="AB67" s="39"/>
      <c r="AC67" s="39"/>
      <c r="AD67" s="39"/>
      <c r="AE67" s="39"/>
    </row>
    <row r="68" hidden="1" s="2" customFormat="1" ht="6.96" customHeight="1">
      <c r="A68" s="39"/>
      <c r="B68" s="61"/>
      <c r="C68" s="62"/>
      <c r="D68" s="62"/>
      <c r="E68" s="62"/>
      <c r="F68" s="62"/>
      <c r="G68" s="62"/>
      <c r="H68" s="62"/>
      <c r="I68" s="178"/>
      <c r="J68" s="62"/>
      <c r="K68" s="62"/>
      <c r="L68" s="150"/>
      <c r="S68" s="39"/>
      <c r="T68" s="39"/>
      <c r="U68" s="39"/>
      <c r="V68" s="39"/>
      <c r="W68" s="39"/>
      <c r="X68" s="39"/>
      <c r="Y68" s="39"/>
      <c r="Z68" s="39"/>
      <c r="AA68" s="39"/>
      <c r="AB68" s="39"/>
      <c r="AC68" s="39"/>
      <c r="AD68" s="39"/>
      <c r="AE68" s="39"/>
    </row>
    <row r="69" hidden="1"/>
    <row r="70" hidden="1"/>
    <row r="71" hidden="1"/>
    <row r="72" s="2" customFormat="1" ht="6.96" customHeight="1">
      <c r="A72" s="39"/>
      <c r="B72" s="63"/>
      <c r="C72" s="64"/>
      <c r="D72" s="64"/>
      <c r="E72" s="64"/>
      <c r="F72" s="64"/>
      <c r="G72" s="64"/>
      <c r="H72" s="64"/>
      <c r="I72" s="181"/>
      <c r="J72" s="64"/>
      <c r="K72" s="64"/>
      <c r="L72" s="150"/>
      <c r="S72" s="39"/>
      <c r="T72" s="39"/>
      <c r="U72" s="39"/>
      <c r="V72" s="39"/>
      <c r="W72" s="39"/>
      <c r="X72" s="39"/>
      <c r="Y72" s="39"/>
      <c r="Z72" s="39"/>
      <c r="AA72" s="39"/>
      <c r="AB72" s="39"/>
      <c r="AC72" s="39"/>
      <c r="AD72" s="39"/>
      <c r="AE72" s="39"/>
    </row>
    <row r="73" s="2" customFormat="1" ht="24.96" customHeight="1">
      <c r="A73" s="39"/>
      <c r="B73" s="40"/>
      <c r="C73" s="23" t="s">
        <v>220</v>
      </c>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12" customHeight="1">
      <c r="A75" s="39"/>
      <c r="B75" s="40"/>
      <c r="C75" s="32" t="s">
        <v>16</v>
      </c>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23.25" customHeight="1">
      <c r="A76" s="39"/>
      <c r="B76" s="40"/>
      <c r="C76" s="41"/>
      <c r="D76" s="41"/>
      <c r="E76" s="182" t="str">
        <f>E7</f>
        <v>Výměna kolejnic v úseku Ústí n.L. západ - Kadaň Prunéřov, Ústí n.L. západ-Bílina atd. 2020</v>
      </c>
      <c r="F76" s="32"/>
      <c r="G76" s="32"/>
      <c r="H76" s="32"/>
      <c r="I76" s="149"/>
      <c r="J76" s="41"/>
      <c r="K76" s="41"/>
      <c r="L76" s="150"/>
      <c r="S76" s="39"/>
      <c r="T76" s="39"/>
      <c r="U76" s="39"/>
      <c r="V76" s="39"/>
      <c r="W76" s="39"/>
      <c r="X76" s="39"/>
      <c r="Y76" s="39"/>
      <c r="Z76" s="39"/>
      <c r="AA76" s="39"/>
      <c r="AB76" s="39"/>
      <c r="AC76" s="39"/>
      <c r="AD76" s="39"/>
      <c r="AE76" s="39"/>
    </row>
    <row r="77" s="1" customFormat="1" ht="12" customHeight="1">
      <c r="B77" s="21"/>
      <c r="C77" s="32" t="s">
        <v>202</v>
      </c>
      <c r="D77" s="22"/>
      <c r="E77" s="22"/>
      <c r="F77" s="22"/>
      <c r="G77" s="22"/>
      <c r="H77" s="22"/>
      <c r="I77" s="140"/>
      <c r="J77" s="22"/>
      <c r="K77" s="22"/>
      <c r="L77" s="20"/>
    </row>
    <row r="78" s="2" customFormat="1" ht="16.5" customHeight="1">
      <c r="A78" s="39"/>
      <c r="B78" s="40"/>
      <c r="C78" s="41"/>
      <c r="D78" s="41"/>
      <c r="E78" s="182" t="s">
        <v>1626</v>
      </c>
      <c r="F78" s="41"/>
      <c r="G78" s="41"/>
      <c r="H78" s="41"/>
      <c r="I78" s="149"/>
      <c r="J78" s="41"/>
      <c r="K78" s="41"/>
      <c r="L78" s="150"/>
      <c r="S78" s="39"/>
      <c r="T78" s="39"/>
      <c r="U78" s="39"/>
      <c r="V78" s="39"/>
      <c r="W78" s="39"/>
      <c r="X78" s="39"/>
      <c r="Y78" s="39"/>
      <c r="Z78" s="39"/>
      <c r="AA78" s="39"/>
      <c r="AB78" s="39"/>
      <c r="AC78" s="39"/>
      <c r="AD78" s="39"/>
      <c r="AE78" s="39"/>
    </row>
    <row r="79" s="2" customFormat="1" ht="12" customHeight="1">
      <c r="A79" s="39"/>
      <c r="B79" s="40"/>
      <c r="C79" s="32" t="s">
        <v>210</v>
      </c>
      <c r="D79" s="41"/>
      <c r="E79" s="41"/>
      <c r="F79" s="41"/>
      <c r="G79" s="41"/>
      <c r="H79" s="41"/>
      <c r="I79" s="149"/>
      <c r="J79" s="41"/>
      <c r="K79" s="41"/>
      <c r="L79" s="150"/>
      <c r="S79" s="39"/>
      <c r="T79" s="39"/>
      <c r="U79" s="39"/>
      <c r="V79" s="39"/>
      <c r="W79" s="39"/>
      <c r="X79" s="39"/>
      <c r="Y79" s="39"/>
      <c r="Z79" s="39"/>
      <c r="AA79" s="39"/>
      <c r="AB79" s="39"/>
      <c r="AC79" s="39"/>
      <c r="AD79" s="39"/>
      <c r="AE79" s="39"/>
    </row>
    <row r="80" s="2" customFormat="1" ht="16.5" customHeight="1">
      <c r="A80" s="39"/>
      <c r="B80" s="40"/>
      <c r="C80" s="41"/>
      <c r="D80" s="41"/>
      <c r="E80" s="71" t="str">
        <f>E11</f>
        <v>Č92 - Materiál užitý ze zásob OŘ UNL - ST Most</v>
      </c>
      <c r="F80" s="41"/>
      <c r="G80" s="41"/>
      <c r="H80" s="41"/>
      <c r="I80" s="149"/>
      <c r="J80" s="41"/>
      <c r="K80" s="41"/>
      <c r="L80" s="150"/>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9"/>
      <c r="J81" s="41"/>
      <c r="K81" s="41"/>
      <c r="L81" s="150"/>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F14</f>
        <v>Obvod ST Most</v>
      </c>
      <c r="G82" s="41"/>
      <c r="H82" s="41"/>
      <c r="I82" s="152" t="s">
        <v>24</v>
      </c>
      <c r="J82" s="74" t="str">
        <f>IF(J14="","",J14)</f>
        <v>31. 1. 2019</v>
      </c>
      <c r="K82" s="41"/>
      <c r="L82" s="150"/>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9"/>
      <c r="J83" s="41"/>
      <c r="K83" s="41"/>
      <c r="L83" s="150"/>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E17</f>
        <v>Správa železnic, OŘ UNL, ST Most</v>
      </c>
      <c r="G84" s="41"/>
      <c r="H84" s="41"/>
      <c r="I84" s="152" t="s">
        <v>38</v>
      </c>
      <c r="J84" s="37" t="str">
        <f>E23</f>
        <v xml:space="preserve"> </v>
      </c>
      <c r="K84" s="41"/>
      <c r="L84" s="150"/>
      <c r="S84" s="39"/>
      <c r="T84" s="39"/>
      <c r="U84" s="39"/>
      <c r="V84" s="39"/>
      <c r="W84" s="39"/>
      <c r="X84" s="39"/>
      <c r="Y84" s="39"/>
      <c r="Z84" s="39"/>
      <c r="AA84" s="39"/>
      <c r="AB84" s="39"/>
      <c r="AC84" s="39"/>
      <c r="AD84" s="39"/>
      <c r="AE84" s="39"/>
    </row>
    <row r="85" s="2" customFormat="1" ht="40.05" customHeight="1">
      <c r="A85" s="39"/>
      <c r="B85" s="40"/>
      <c r="C85" s="32" t="s">
        <v>36</v>
      </c>
      <c r="D85" s="41"/>
      <c r="E85" s="41"/>
      <c r="F85" s="27" t="str">
        <f>IF(E20="","",E20)</f>
        <v>Vyplň údaj</v>
      </c>
      <c r="G85" s="41"/>
      <c r="H85" s="41"/>
      <c r="I85" s="152" t="s">
        <v>42</v>
      </c>
      <c r="J85" s="37" t="str">
        <f>E26</f>
        <v>Ing. Horák Jiří, horak@szdc.cz, +420 602155923</v>
      </c>
      <c r="K85" s="41"/>
      <c r="L85" s="150"/>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49"/>
      <c r="J86" s="41"/>
      <c r="K86" s="41"/>
      <c r="L86" s="150"/>
      <c r="S86" s="39"/>
      <c r="T86" s="39"/>
      <c r="U86" s="39"/>
      <c r="V86" s="39"/>
      <c r="W86" s="39"/>
      <c r="X86" s="39"/>
      <c r="Y86" s="39"/>
      <c r="Z86" s="39"/>
      <c r="AA86" s="39"/>
      <c r="AB86" s="39"/>
      <c r="AC86" s="39"/>
      <c r="AD86" s="39"/>
      <c r="AE86" s="39"/>
    </row>
    <row r="87" s="11" customFormat="1" ht="29.28" customHeight="1">
      <c r="A87" s="201"/>
      <c r="B87" s="202"/>
      <c r="C87" s="203" t="s">
        <v>221</v>
      </c>
      <c r="D87" s="204" t="s">
        <v>65</v>
      </c>
      <c r="E87" s="204" t="s">
        <v>61</v>
      </c>
      <c r="F87" s="204" t="s">
        <v>62</v>
      </c>
      <c r="G87" s="204" t="s">
        <v>222</v>
      </c>
      <c r="H87" s="204" t="s">
        <v>223</v>
      </c>
      <c r="I87" s="205" t="s">
        <v>224</v>
      </c>
      <c r="J87" s="204" t="s">
        <v>214</v>
      </c>
      <c r="K87" s="206" t="s">
        <v>225</v>
      </c>
      <c r="L87" s="207"/>
      <c r="M87" s="94" t="s">
        <v>39</v>
      </c>
      <c r="N87" s="95" t="s">
        <v>50</v>
      </c>
      <c r="O87" s="95" t="s">
        <v>226</v>
      </c>
      <c r="P87" s="95" t="s">
        <v>227</v>
      </c>
      <c r="Q87" s="95" t="s">
        <v>228</v>
      </c>
      <c r="R87" s="95" t="s">
        <v>229</v>
      </c>
      <c r="S87" s="95" t="s">
        <v>230</v>
      </c>
      <c r="T87" s="96" t="s">
        <v>231</v>
      </c>
      <c r="U87" s="201"/>
      <c r="V87" s="201"/>
      <c r="W87" s="201"/>
      <c r="X87" s="201"/>
      <c r="Y87" s="201"/>
      <c r="Z87" s="201"/>
      <c r="AA87" s="201"/>
      <c r="AB87" s="201"/>
      <c r="AC87" s="201"/>
      <c r="AD87" s="201"/>
      <c r="AE87" s="201"/>
    </row>
    <row r="88" s="2" customFormat="1" ht="22.8" customHeight="1">
      <c r="A88" s="39"/>
      <c r="B88" s="40"/>
      <c r="C88" s="101" t="s">
        <v>232</v>
      </c>
      <c r="D88" s="41"/>
      <c r="E88" s="41"/>
      <c r="F88" s="41"/>
      <c r="G88" s="41"/>
      <c r="H88" s="41"/>
      <c r="I88" s="149"/>
      <c r="J88" s="208">
        <f>BK88</f>
        <v>0</v>
      </c>
      <c r="K88" s="41"/>
      <c r="L88" s="45"/>
      <c r="M88" s="97"/>
      <c r="N88" s="209"/>
      <c r="O88" s="98"/>
      <c r="P88" s="210">
        <f>P89+P167</f>
        <v>0</v>
      </c>
      <c r="Q88" s="98"/>
      <c r="R88" s="210">
        <f>R89+R167</f>
        <v>0</v>
      </c>
      <c r="S88" s="98"/>
      <c r="T88" s="211">
        <f>T89+T167</f>
        <v>0</v>
      </c>
      <c r="U88" s="39"/>
      <c r="V88" s="39"/>
      <c r="W88" s="39"/>
      <c r="X88" s="39"/>
      <c r="Y88" s="39"/>
      <c r="Z88" s="39"/>
      <c r="AA88" s="39"/>
      <c r="AB88" s="39"/>
      <c r="AC88" s="39"/>
      <c r="AD88" s="39"/>
      <c r="AE88" s="39"/>
      <c r="AT88" s="17" t="s">
        <v>79</v>
      </c>
      <c r="AU88" s="17" t="s">
        <v>215</v>
      </c>
      <c r="BK88" s="212">
        <f>BK89+BK167</f>
        <v>0</v>
      </c>
    </row>
    <row r="89" s="12" customFormat="1" ht="25.92" customHeight="1">
      <c r="A89" s="12"/>
      <c r="B89" s="213"/>
      <c r="C89" s="214"/>
      <c r="D89" s="215" t="s">
        <v>79</v>
      </c>
      <c r="E89" s="216" t="s">
        <v>233</v>
      </c>
      <c r="F89" s="216" t="s">
        <v>234</v>
      </c>
      <c r="G89" s="214"/>
      <c r="H89" s="214"/>
      <c r="I89" s="217"/>
      <c r="J89" s="218">
        <f>BK89</f>
        <v>0</v>
      </c>
      <c r="K89" s="214"/>
      <c r="L89" s="219"/>
      <c r="M89" s="220"/>
      <c r="N89" s="221"/>
      <c r="O89" s="221"/>
      <c r="P89" s="222">
        <f>P90</f>
        <v>0</v>
      </c>
      <c r="Q89" s="221"/>
      <c r="R89" s="222">
        <f>R90</f>
        <v>0</v>
      </c>
      <c r="S89" s="221"/>
      <c r="T89" s="223">
        <f>T90</f>
        <v>0</v>
      </c>
      <c r="U89" s="12"/>
      <c r="V89" s="12"/>
      <c r="W89" s="12"/>
      <c r="X89" s="12"/>
      <c r="Y89" s="12"/>
      <c r="Z89" s="12"/>
      <c r="AA89" s="12"/>
      <c r="AB89" s="12"/>
      <c r="AC89" s="12"/>
      <c r="AD89" s="12"/>
      <c r="AE89" s="12"/>
      <c r="AR89" s="224" t="s">
        <v>87</v>
      </c>
      <c r="AT89" s="225" t="s">
        <v>79</v>
      </c>
      <c r="AU89" s="225" t="s">
        <v>80</v>
      </c>
      <c r="AY89" s="224" t="s">
        <v>235</v>
      </c>
      <c r="BK89" s="226">
        <f>BK90</f>
        <v>0</v>
      </c>
    </row>
    <row r="90" s="12" customFormat="1" ht="22.8" customHeight="1">
      <c r="A90" s="12"/>
      <c r="B90" s="213"/>
      <c r="C90" s="214"/>
      <c r="D90" s="215" t="s">
        <v>79</v>
      </c>
      <c r="E90" s="227" t="s">
        <v>236</v>
      </c>
      <c r="F90" s="227" t="s">
        <v>237</v>
      </c>
      <c r="G90" s="214"/>
      <c r="H90" s="214"/>
      <c r="I90" s="217"/>
      <c r="J90" s="228">
        <f>BK90</f>
        <v>0</v>
      </c>
      <c r="K90" s="214"/>
      <c r="L90" s="219"/>
      <c r="M90" s="220"/>
      <c r="N90" s="221"/>
      <c r="O90" s="221"/>
      <c r="P90" s="222">
        <f>SUM(P91:P166)</f>
        <v>0</v>
      </c>
      <c r="Q90" s="221"/>
      <c r="R90" s="222">
        <f>SUM(R91:R166)</f>
        <v>0</v>
      </c>
      <c r="S90" s="221"/>
      <c r="T90" s="223">
        <f>SUM(T91:T166)</f>
        <v>0</v>
      </c>
      <c r="U90" s="12"/>
      <c r="V90" s="12"/>
      <c r="W90" s="12"/>
      <c r="X90" s="12"/>
      <c r="Y90" s="12"/>
      <c r="Z90" s="12"/>
      <c r="AA90" s="12"/>
      <c r="AB90" s="12"/>
      <c r="AC90" s="12"/>
      <c r="AD90" s="12"/>
      <c r="AE90" s="12"/>
      <c r="AR90" s="224" t="s">
        <v>87</v>
      </c>
      <c r="AT90" s="225" t="s">
        <v>79</v>
      </c>
      <c r="AU90" s="225" t="s">
        <v>87</v>
      </c>
      <c r="AY90" s="224" t="s">
        <v>235</v>
      </c>
      <c r="BK90" s="226">
        <f>SUM(BK91:BK166)</f>
        <v>0</v>
      </c>
    </row>
    <row r="91" s="2" customFormat="1" ht="21.75" customHeight="1">
      <c r="A91" s="39"/>
      <c r="B91" s="40"/>
      <c r="C91" s="269" t="s">
        <v>87</v>
      </c>
      <c r="D91" s="269" t="s">
        <v>290</v>
      </c>
      <c r="E91" s="270" t="s">
        <v>995</v>
      </c>
      <c r="F91" s="271" t="s">
        <v>996</v>
      </c>
      <c r="G91" s="272" t="s">
        <v>191</v>
      </c>
      <c r="H91" s="273">
        <v>26</v>
      </c>
      <c r="I91" s="274"/>
      <c r="J91" s="275">
        <f>ROUND(I91*H91,2)</f>
        <v>0</v>
      </c>
      <c r="K91" s="271" t="s">
        <v>241</v>
      </c>
      <c r="L91" s="276"/>
      <c r="M91" s="277" t="s">
        <v>39</v>
      </c>
      <c r="N91" s="278" t="s">
        <v>53</v>
      </c>
      <c r="O91" s="86"/>
      <c r="P91" s="238">
        <f>O91*H91</f>
        <v>0</v>
      </c>
      <c r="Q91" s="238">
        <v>0</v>
      </c>
      <c r="R91" s="238">
        <f>Q91*H91</f>
        <v>0</v>
      </c>
      <c r="S91" s="238">
        <v>0</v>
      </c>
      <c r="T91" s="239">
        <f>S91*H91</f>
        <v>0</v>
      </c>
      <c r="U91" s="39"/>
      <c r="V91" s="39"/>
      <c r="W91" s="39"/>
      <c r="X91" s="39"/>
      <c r="Y91" s="39"/>
      <c r="Z91" s="39"/>
      <c r="AA91" s="39"/>
      <c r="AB91" s="39"/>
      <c r="AC91" s="39"/>
      <c r="AD91" s="39"/>
      <c r="AE91" s="39"/>
      <c r="AR91" s="240" t="s">
        <v>289</v>
      </c>
      <c r="AT91" s="240" t="s">
        <v>290</v>
      </c>
      <c r="AU91" s="240" t="s">
        <v>89</v>
      </c>
      <c r="AY91" s="17" t="s">
        <v>235</v>
      </c>
      <c r="BE91" s="241">
        <f>IF(N91="základní",J91,0)</f>
        <v>0</v>
      </c>
      <c r="BF91" s="241">
        <f>IF(N91="snížená",J91,0)</f>
        <v>0</v>
      </c>
      <c r="BG91" s="241">
        <f>IF(N91="zákl. přenesená",J91,0)</f>
        <v>0</v>
      </c>
      <c r="BH91" s="241">
        <f>IF(N91="sníž. přenesená",J91,0)</f>
        <v>0</v>
      </c>
      <c r="BI91" s="241">
        <f>IF(N91="nulová",J91,0)</f>
        <v>0</v>
      </c>
      <c r="BJ91" s="17" t="s">
        <v>242</v>
      </c>
      <c r="BK91" s="241">
        <f>ROUND(I91*H91,2)</f>
        <v>0</v>
      </c>
      <c r="BL91" s="17" t="s">
        <v>242</v>
      </c>
      <c r="BM91" s="240" t="s">
        <v>1649</v>
      </c>
    </row>
    <row r="92" s="2" customFormat="1">
      <c r="A92" s="39"/>
      <c r="B92" s="40"/>
      <c r="C92" s="41"/>
      <c r="D92" s="242" t="s">
        <v>244</v>
      </c>
      <c r="E92" s="41"/>
      <c r="F92" s="243" t="s">
        <v>996</v>
      </c>
      <c r="G92" s="41"/>
      <c r="H92" s="41"/>
      <c r="I92" s="149"/>
      <c r="J92" s="41"/>
      <c r="K92" s="41"/>
      <c r="L92" s="45"/>
      <c r="M92" s="244"/>
      <c r="N92" s="245"/>
      <c r="O92" s="86"/>
      <c r="P92" s="86"/>
      <c r="Q92" s="86"/>
      <c r="R92" s="86"/>
      <c r="S92" s="86"/>
      <c r="T92" s="87"/>
      <c r="U92" s="39"/>
      <c r="V92" s="39"/>
      <c r="W92" s="39"/>
      <c r="X92" s="39"/>
      <c r="Y92" s="39"/>
      <c r="Z92" s="39"/>
      <c r="AA92" s="39"/>
      <c r="AB92" s="39"/>
      <c r="AC92" s="39"/>
      <c r="AD92" s="39"/>
      <c r="AE92" s="39"/>
      <c r="AT92" s="17" t="s">
        <v>244</v>
      </c>
      <c r="AU92" s="17" t="s">
        <v>89</v>
      </c>
    </row>
    <row r="93" s="2" customFormat="1">
      <c r="A93" s="39"/>
      <c r="B93" s="40"/>
      <c r="C93" s="41"/>
      <c r="D93" s="242" t="s">
        <v>294</v>
      </c>
      <c r="E93" s="41"/>
      <c r="F93" s="246" t="s">
        <v>301</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294</v>
      </c>
      <c r="AU93" s="17" t="s">
        <v>89</v>
      </c>
    </row>
    <row r="94" s="13" customFormat="1">
      <c r="A94" s="13"/>
      <c r="B94" s="247"/>
      <c r="C94" s="248"/>
      <c r="D94" s="242" t="s">
        <v>248</v>
      </c>
      <c r="E94" s="249" t="s">
        <v>39</v>
      </c>
      <c r="F94" s="250" t="s">
        <v>979</v>
      </c>
      <c r="G94" s="248"/>
      <c r="H94" s="251">
        <v>26</v>
      </c>
      <c r="I94" s="252"/>
      <c r="J94" s="248"/>
      <c r="K94" s="248"/>
      <c r="L94" s="253"/>
      <c r="M94" s="254"/>
      <c r="N94" s="255"/>
      <c r="O94" s="255"/>
      <c r="P94" s="255"/>
      <c r="Q94" s="255"/>
      <c r="R94" s="255"/>
      <c r="S94" s="255"/>
      <c r="T94" s="256"/>
      <c r="U94" s="13"/>
      <c r="V94" s="13"/>
      <c r="W94" s="13"/>
      <c r="X94" s="13"/>
      <c r="Y94" s="13"/>
      <c r="Z94" s="13"/>
      <c r="AA94" s="13"/>
      <c r="AB94" s="13"/>
      <c r="AC94" s="13"/>
      <c r="AD94" s="13"/>
      <c r="AE94" s="13"/>
      <c r="AT94" s="257" t="s">
        <v>248</v>
      </c>
      <c r="AU94" s="257" t="s">
        <v>89</v>
      </c>
      <c r="AV94" s="13" t="s">
        <v>89</v>
      </c>
      <c r="AW94" s="13" t="s">
        <v>41</v>
      </c>
      <c r="AX94" s="13" t="s">
        <v>80</v>
      </c>
      <c r="AY94" s="257" t="s">
        <v>235</v>
      </c>
    </row>
    <row r="95" s="14" customFormat="1">
      <c r="A95" s="14"/>
      <c r="B95" s="258"/>
      <c r="C95" s="259"/>
      <c r="D95" s="242" t="s">
        <v>248</v>
      </c>
      <c r="E95" s="260" t="s">
        <v>981</v>
      </c>
      <c r="F95" s="261" t="s">
        <v>250</v>
      </c>
      <c r="G95" s="259"/>
      <c r="H95" s="262">
        <v>26</v>
      </c>
      <c r="I95" s="263"/>
      <c r="J95" s="259"/>
      <c r="K95" s="259"/>
      <c r="L95" s="264"/>
      <c r="M95" s="265"/>
      <c r="N95" s="266"/>
      <c r="O95" s="266"/>
      <c r="P95" s="266"/>
      <c r="Q95" s="266"/>
      <c r="R95" s="266"/>
      <c r="S95" s="266"/>
      <c r="T95" s="267"/>
      <c r="U95" s="14"/>
      <c r="V95" s="14"/>
      <c r="W95" s="14"/>
      <c r="X95" s="14"/>
      <c r="Y95" s="14"/>
      <c r="Z95" s="14"/>
      <c r="AA95" s="14"/>
      <c r="AB95" s="14"/>
      <c r="AC95" s="14"/>
      <c r="AD95" s="14"/>
      <c r="AE95" s="14"/>
      <c r="AT95" s="268" t="s">
        <v>248</v>
      </c>
      <c r="AU95" s="268" t="s">
        <v>89</v>
      </c>
      <c r="AV95" s="14" t="s">
        <v>242</v>
      </c>
      <c r="AW95" s="14" t="s">
        <v>41</v>
      </c>
      <c r="AX95" s="14" t="s">
        <v>87</v>
      </c>
      <c r="AY95" s="268" t="s">
        <v>235</v>
      </c>
    </row>
    <row r="96" s="2" customFormat="1" ht="21.75" customHeight="1">
      <c r="A96" s="39"/>
      <c r="B96" s="40"/>
      <c r="C96" s="269" t="s">
        <v>89</v>
      </c>
      <c r="D96" s="269" t="s">
        <v>290</v>
      </c>
      <c r="E96" s="270" t="s">
        <v>489</v>
      </c>
      <c r="F96" s="271" t="s">
        <v>490</v>
      </c>
      <c r="G96" s="272" t="s">
        <v>197</v>
      </c>
      <c r="H96" s="273">
        <v>440</v>
      </c>
      <c r="I96" s="274"/>
      <c r="J96" s="275">
        <f>ROUND(I96*H96,2)</f>
        <v>0</v>
      </c>
      <c r="K96" s="271" t="s">
        <v>241</v>
      </c>
      <c r="L96" s="276"/>
      <c r="M96" s="277" t="s">
        <v>39</v>
      </c>
      <c r="N96" s="278" t="s">
        <v>53</v>
      </c>
      <c r="O96" s="86"/>
      <c r="P96" s="238">
        <f>O96*H96</f>
        <v>0</v>
      </c>
      <c r="Q96" s="238">
        <v>0</v>
      </c>
      <c r="R96" s="238">
        <f>Q96*H96</f>
        <v>0</v>
      </c>
      <c r="S96" s="238">
        <v>0</v>
      </c>
      <c r="T96" s="239">
        <f>S96*H96</f>
        <v>0</v>
      </c>
      <c r="U96" s="39"/>
      <c r="V96" s="39"/>
      <c r="W96" s="39"/>
      <c r="X96" s="39"/>
      <c r="Y96" s="39"/>
      <c r="Z96" s="39"/>
      <c r="AA96" s="39"/>
      <c r="AB96" s="39"/>
      <c r="AC96" s="39"/>
      <c r="AD96" s="39"/>
      <c r="AE96" s="39"/>
      <c r="AR96" s="240" t="s">
        <v>289</v>
      </c>
      <c r="AT96" s="240" t="s">
        <v>290</v>
      </c>
      <c r="AU96" s="240" t="s">
        <v>89</v>
      </c>
      <c r="AY96" s="17" t="s">
        <v>235</v>
      </c>
      <c r="BE96" s="241">
        <f>IF(N96="základní",J96,0)</f>
        <v>0</v>
      </c>
      <c r="BF96" s="241">
        <f>IF(N96="snížená",J96,0)</f>
        <v>0</v>
      </c>
      <c r="BG96" s="241">
        <f>IF(N96="zákl. přenesená",J96,0)</f>
        <v>0</v>
      </c>
      <c r="BH96" s="241">
        <f>IF(N96="sníž. přenesená",J96,0)</f>
        <v>0</v>
      </c>
      <c r="BI96" s="241">
        <f>IF(N96="nulová",J96,0)</f>
        <v>0</v>
      </c>
      <c r="BJ96" s="17" t="s">
        <v>242</v>
      </c>
      <c r="BK96" s="241">
        <f>ROUND(I96*H96,2)</f>
        <v>0</v>
      </c>
      <c r="BL96" s="17" t="s">
        <v>242</v>
      </c>
      <c r="BM96" s="240" t="s">
        <v>1650</v>
      </c>
    </row>
    <row r="97" s="2" customFormat="1">
      <c r="A97" s="39"/>
      <c r="B97" s="40"/>
      <c r="C97" s="41"/>
      <c r="D97" s="242" t="s">
        <v>244</v>
      </c>
      <c r="E97" s="41"/>
      <c r="F97" s="243" t="s">
        <v>490</v>
      </c>
      <c r="G97" s="41"/>
      <c r="H97" s="41"/>
      <c r="I97" s="149"/>
      <c r="J97" s="41"/>
      <c r="K97" s="41"/>
      <c r="L97" s="45"/>
      <c r="M97" s="244"/>
      <c r="N97" s="245"/>
      <c r="O97" s="86"/>
      <c r="P97" s="86"/>
      <c r="Q97" s="86"/>
      <c r="R97" s="86"/>
      <c r="S97" s="86"/>
      <c r="T97" s="87"/>
      <c r="U97" s="39"/>
      <c r="V97" s="39"/>
      <c r="W97" s="39"/>
      <c r="X97" s="39"/>
      <c r="Y97" s="39"/>
      <c r="Z97" s="39"/>
      <c r="AA97" s="39"/>
      <c r="AB97" s="39"/>
      <c r="AC97" s="39"/>
      <c r="AD97" s="39"/>
      <c r="AE97" s="39"/>
      <c r="AT97" s="17" t="s">
        <v>244</v>
      </c>
      <c r="AU97" s="17" t="s">
        <v>89</v>
      </c>
    </row>
    <row r="98" s="2" customFormat="1">
      <c r="A98" s="39"/>
      <c r="B98" s="40"/>
      <c r="C98" s="41"/>
      <c r="D98" s="242" t="s">
        <v>294</v>
      </c>
      <c r="E98" s="41"/>
      <c r="F98" s="246" t="s">
        <v>301</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294</v>
      </c>
      <c r="AU98" s="17" t="s">
        <v>89</v>
      </c>
    </row>
    <row r="99" s="13" customFormat="1">
      <c r="A99" s="13"/>
      <c r="B99" s="247"/>
      <c r="C99" s="248"/>
      <c r="D99" s="242" t="s">
        <v>248</v>
      </c>
      <c r="E99" s="249" t="s">
        <v>39</v>
      </c>
      <c r="F99" s="250" t="s">
        <v>970</v>
      </c>
      <c r="G99" s="248"/>
      <c r="H99" s="251">
        <v>420</v>
      </c>
      <c r="I99" s="252"/>
      <c r="J99" s="248"/>
      <c r="K99" s="248"/>
      <c r="L99" s="253"/>
      <c r="M99" s="254"/>
      <c r="N99" s="255"/>
      <c r="O99" s="255"/>
      <c r="P99" s="255"/>
      <c r="Q99" s="255"/>
      <c r="R99" s="255"/>
      <c r="S99" s="255"/>
      <c r="T99" s="256"/>
      <c r="U99" s="13"/>
      <c r="V99" s="13"/>
      <c r="W99" s="13"/>
      <c r="X99" s="13"/>
      <c r="Y99" s="13"/>
      <c r="Z99" s="13"/>
      <c r="AA99" s="13"/>
      <c r="AB99" s="13"/>
      <c r="AC99" s="13"/>
      <c r="AD99" s="13"/>
      <c r="AE99" s="13"/>
      <c r="AT99" s="257" t="s">
        <v>248</v>
      </c>
      <c r="AU99" s="257" t="s">
        <v>89</v>
      </c>
      <c r="AV99" s="13" t="s">
        <v>89</v>
      </c>
      <c r="AW99" s="13" t="s">
        <v>41</v>
      </c>
      <c r="AX99" s="13" t="s">
        <v>80</v>
      </c>
      <c r="AY99" s="257" t="s">
        <v>235</v>
      </c>
    </row>
    <row r="100" s="13" customFormat="1">
      <c r="A100" s="13"/>
      <c r="B100" s="247"/>
      <c r="C100" s="248"/>
      <c r="D100" s="242" t="s">
        <v>248</v>
      </c>
      <c r="E100" s="249" t="s">
        <v>39</v>
      </c>
      <c r="F100" s="250" t="s">
        <v>976</v>
      </c>
      <c r="G100" s="248"/>
      <c r="H100" s="251">
        <v>20</v>
      </c>
      <c r="I100" s="252"/>
      <c r="J100" s="248"/>
      <c r="K100" s="248"/>
      <c r="L100" s="253"/>
      <c r="M100" s="254"/>
      <c r="N100" s="255"/>
      <c r="O100" s="255"/>
      <c r="P100" s="255"/>
      <c r="Q100" s="255"/>
      <c r="R100" s="255"/>
      <c r="S100" s="255"/>
      <c r="T100" s="256"/>
      <c r="U100" s="13"/>
      <c r="V100" s="13"/>
      <c r="W100" s="13"/>
      <c r="X100" s="13"/>
      <c r="Y100" s="13"/>
      <c r="Z100" s="13"/>
      <c r="AA100" s="13"/>
      <c r="AB100" s="13"/>
      <c r="AC100" s="13"/>
      <c r="AD100" s="13"/>
      <c r="AE100" s="13"/>
      <c r="AT100" s="257" t="s">
        <v>248</v>
      </c>
      <c r="AU100" s="257" t="s">
        <v>89</v>
      </c>
      <c r="AV100" s="13" t="s">
        <v>89</v>
      </c>
      <c r="AW100" s="13" t="s">
        <v>41</v>
      </c>
      <c r="AX100" s="13" t="s">
        <v>80</v>
      </c>
      <c r="AY100" s="257" t="s">
        <v>235</v>
      </c>
    </row>
    <row r="101" s="14" customFormat="1">
      <c r="A101" s="14"/>
      <c r="B101" s="258"/>
      <c r="C101" s="259"/>
      <c r="D101" s="242" t="s">
        <v>248</v>
      </c>
      <c r="E101" s="260" t="s">
        <v>39</v>
      </c>
      <c r="F101" s="261" t="s">
        <v>250</v>
      </c>
      <c r="G101" s="259"/>
      <c r="H101" s="262">
        <v>440</v>
      </c>
      <c r="I101" s="263"/>
      <c r="J101" s="259"/>
      <c r="K101" s="259"/>
      <c r="L101" s="264"/>
      <c r="M101" s="265"/>
      <c r="N101" s="266"/>
      <c r="O101" s="266"/>
      <c r="P101" s="266"/>
      <c r="Q101" s="266"/>
      <c r="R101" s="266"/>
      <c r="S101" s="266"/>
      <c r="T101" s="267"/>
      <c r="U101" s="14"/>
      <c r="V101" s="14"/>
      <c r="W101" s="14"/>
      <c r="X101" s="14"/>
      <c r="Y101" s="14"/>
      <c r="Z101" s="14"/>
      <c r="AA101" s="14"/>
      <c r="AB101" s="14"/>
      <c r="AC101" s="14"/>
      <c r="AD101" s="14"/>
      <c r="AE101" s="14"/>
      <c r="AT101" s="268" t="s">
        <v>248</v>
      </c>
      <c r="AU101" s="268" t="s">
        <v>89</v>
      </c>
      <c r="AV101" s="14" t="s">
        <v>242</v>
      </c>
      <c r="AW101" s="14" t="s">
        <v>41</v>
      </c>
      <c r="AX101" s="14" t="s">
        <v>87</v>
      </c>
      <c r="AY101" s="268" t="s">
        <v>235</v>
      </c>
    </row>
    <row r="102" s="2" customFormat="1" ht="21.75" customHeight="1">
      <c r="A102" s="39"/>
      <c r="B102" s="40"/>
      <c r="C102" s="269" t="s">
        <v>258</v>
      </c>
      <c r="D102" s="269" t="s">
        <v>290</v>
      </c>
      <c r="E102" s="270" t="s">
        <v>489</v>
      </c>
      <c r="F102" s="271" t="s">
        <v>490</v>
      </c>
      <c r="G102" s="272" t="s">
        <v>197</v>
      </c>
      <c r="H102" s="273">
        <v>126</v>
      </c>
      <c r="I102" s="274"/>
      <c r="J102" s="275">
        <f>ROUND(I102*H102,2)</f>
        <v>0</v>
      </c>
      <c r="K102" s="271" t="s">
        <v>241</v>
      </c>
      <c r="L102" s="276"/>
      <c r="M102" s="277" t="s">
        <v>39</v>
      </c>
      <c r="N102" s="278" t="s">
        <v>53</v>
      </c>
      <c r="O102" s="86"/>
      <c r="P102" s="238">
        <f>O102*H102</f>
        <v>0</v>
      </c>
      <c r="Q102" s="238">
        <v>0</v>
      </c>
      <c r="R102" s="238">
        <f>Q102*H102</f>
        <v>0</v>
      </c>
      <c r="S102" s="238">
        <v>0</v>
      </c>
      <c r="T102" s="239">
        <f>S102*H102</f>
        <v>0</v>
      </c>
      <c r="U102" s="39"/>
      <c r="V102" s="39"/>
      <c r="W102" s="39"/>
      <c r="X102" s="39"/>
      <c r="Y102" s="39"/>
      <c r="Z102" s="39"/>
      <c r="AA102" s="39"/>
      <c r="AB102" s="39"/>
      <c r="AC102" s="39"/>
      <c r="AD102" s="39"/>
      <c r="AE102" s="39"/>
      <c r="AR102" s="240" t="s">
        <v>289</v>
      </c>
      <c r="AT102" s="240" t="s">
        <v>290</v>
      </c>
      <c r="AU102" s="240" t="s">
        <v>89</v>
      </c>
      <c r="AY102" s="17" t="s">
        <v>235</v>
      </c>
      <c r="BE102" s="241">
        <f>IF(N102="základní",J102,0)</f>
        <v>0</v>
      </c>
      <c r="BF102" s="241">
        <f>IF(N102="snížená",J102,0)</f>
        <v>0</v>
      </c>
      <c r="BG102" s="241">
        <f>IF(N102="zákl. přenesená",J102,0)</f>
        <v>0</v>
      </c>
      <c r="BH102" s="241">
        <f>IF(N102="sníž. přenesená",J102,0)</f>
        <v>0</v>
      </c>
      <c r="BI102" s="241">
        <f>IF(N102="nulová",J102,0)</f>
        <v>0</v>
      </c>
      <c r="BJ102" s="17" t="s">
        <v>242</v>
      </c>
      <c r="BK102" s="241">
        <f>ROUND(I102*H102,2)</f>
        <v>0</v>
      </c>
      <c r="BL102" s="17" t="s">
        <v>242</v>
      </c>
      <c r="BM102" s="240" t="s">
        <v>1651</v>
      </c>
    </row>
    <row r="103" s="2" customFormat="1">
      <c r="A103" s="39"/>
      <c r="B103" s="40"/>
      <c r="C103" s="41"/>
      <c r="D103" s="242" t="s">
        <v>244</v>
      </c>
      <c r="E103" s="41"/>
      <c r="F103" s="243" t="s">
        <v>490</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244</v>
      </c>
      <c r="AU103" s="17" t="s">
        <v>89</v>
      </c>
    </row>
    <row r="104" s="2" customFormat="1">
      <c r="A104" s="39"/>
      <c r="B104" s="40"/>
      <c r="C104" s="41"/>
      <c r="D104" s="242" t="s">
        <v>294</v>
      </c>
      <c r="E104" s="41"/>
      <c r="F104" s="246" t="s">
        <v>301</v>
      </c>
      <c r="G104" s="41"/>
      <c r="H104" s="41"/>
      <c r="I104" s="149"/>
      <c r="J104" s="41"/>
      <c r="K104" s="41"/>
      <c r="L104" s="45"/>
      <c r="M104" s="244"/>
      <c r="N104" s="245"/>
      <c r="O104" s="86"/>
      <c r="P104" s="86"/>
      <c r="Q104" s="86"/>
      <c r="R104" s="86"/>
      <c r="S104" s="86"/>
      <c r="T104" s="87"/>
      <c r="U104" s="39"/>
      <c r="V104" s="39"/>
      <c r="W104" s="39"/>
      <c r="X104" s="39"/>
      <c r="Y104" s="39"/>
      <c r="Z104" s="39"/>
      <c r="AA104" s="39"/>
      <c r="AB104" s="39"/>
      <c r="AC104" s="39"/>
      <c r="AD104" s="39"/>
      <c r="AE104" s="39"/>
      <c r="AT104" s="17" t="s">
        <v>294</v>
      </c>
      <c r="AU104" s="17" t="s">
        <v>89</v>
      </c>
    </row>
    <row r="105" s="13" customFormat="1">
      <c r="A105" s="13"/>
      <c r="B105" s="247"/>
      <c r="C105" s="248"/>
      <c r="D105" s="242" t="s">
        <v>248</v>
      </c>
      <c r="E105" s="249" t="s">
        <v>39</v>
      </c>
      <c r="F105" s="250" t="s">
        <v>1115</v>
      </c>
      <c r="G105" s="248"/>
      <c r="H105" s="251">
        <v>126</v>
      </c>
      <c r="I105" s="252"/>
      <c r="J105" s="248"/>
      <c r="K105" s="248"/>
      <c r="L105" s="253"/>
      <c r="M105" s="254"/>
      <c r="N105" s="255"/>
      <c r="O105" s="255"/>
      <c r="P105" s="255"/>
      <c r="Q105" s="255"/>
      <c r="R105" s="255"/>
      <c r="S105" s="255"/>
      <c r="T105" s="256"/>
      <c r="U105" s="13"/>
      <c r="V105" s="13"/>
      <c r="W105" s="13"/>
      <c r="X105" s="13"/>
      <c r="Y105" s="13"/>
      <c r="Z105" s="13"/>
      <c r="AA105" s="13"/>
      <c r="AB105" s="13"/>
      <c r="AC105" s="13"/>
      <c r="AD105" s="13"/>
      <c r="AE105" s="13"/>
      <c r="AT105" s="257" t="s">
        <v>248</v>
      </c>
      <c r="AU105" s="257" t="s">
        <v>89</v>
      </c>
      <c r="AV105" s="13" t="s">
        <v>89</v>
      </c>
      <c r="AW105" s="13" t="s">
        <v>41</v>
      </c>
      <c r="AX105" s="13" t="s">
        <v>80</v>
      </c>
      <c r="AY105" s="257" t="s">
        <v>235</v>
      </c>
    </row>
    <row r="106" s="14" customFormat="1">
      <c r="A106" s="14"/>
      <c r="B106" s="258"/>
      <c r="C106" s="259"/>
      <c r="D106" s="242" t="s">
        <v>248</v>
      </c>
      <c r="E106" s="260" t="s">
        <v>39</v>
      </c>
      <c r="F106" s="261" t="s">
        <v>250</v>
      </c>
      <c r="G106" s="259"/>
      <c r="H106" s="262">
        <v>126</v>
      </c>
      <c r="I106" s="263"/>
      <c r="J106" s="259"/>
      <c r="K106" s="259"/>
      <c r="L106" s="264"/>
      <c r="M106" s="265"/>
      <c r="N106" s="266"/>
      <c r="O106" s="266"/>
      <c r="P106" s="266"/>
      <c r="Q106" s="266"/>
      <c r="R106" s="266"/>
      <c r="S106" s="266"/>
      <c r="T106" s="267"/>
      <c r="U106" s="14"/>
      <c r="V106" s="14"/>
      <c r="W106" s="14"/>
      <c r="X106" s="14"/>
      <c r="Y106" s="14"/>
      <c r="Z106" s="14"/>
      <c r="AA106" s="14"/>
      <c r="AB106" s="14"/>
      <c r="AC106" s="14"/>
      <c r="AD106" s="14"/>
      <c r="AE106" s="14"/>
      <c r="AT106" s="268" t="s">
        <v>248</v>
      </c>
      <c r="AU106" s="268" t="s">
        <v>89</v>
      </c>
      <c r="AV106" s="14" t="s">
        <v>242</v>
      </c>
      <c r="AW106" s="14" t="s">
        <v>41</v>
      </c>
      <c r="AX106" s="14" t="s">
        <v>87</v>
      </c>
      <c r="AY106" s="268" t="s">
        <v>235</v>
      </c>
    </row>
    <row r="107" s="2" customFormat="1" ht="21.75" customHeight="1">
      <c r="A107" s="39"/>
      <c r="B107" s="40"/>
      <c r="C107" s="269" t="s">
        <v>242</v>
      </c>
      <c r="D107" s="269" t="s">
        <v>290</v>
      </c>
      <c r="E107" s="270" t="s">
        <v>1019</v>
      </c>
      <c r="F107" s="271" t="s">
        <v>1020</v>
      </c>
      <c r="G107" s="272" t="s">
        <v>191</v>
      </c>
      <c r="H107" s="273">
        <v>496</v>
      </c>
      <c r="I107" s="274"/>
      <c r="J107" s="275">
        <f>ROUND(I107*H107,2)</f>
        <v>0</v>
      </c>
      <c r="K107" s="271" t="s">
        <v>241</v>
      </c>
      <c r="L107" s="276"/>
      <c r="M107" s="277" t="s">
        <v>39</v>
      </c>
      <c r="N107" s="278" t="s">
        <v>53</v>
      </c>
      <c r="O107" s="86"/>
      <c r="P107" s="238">
        <f>O107*H107</f>
        <v>0</v>
      </c>
      <c r="Q107" s="238">
        <v>0</v>
      </c>
      <c r="R107" s="238">
        <f>Q107*H107</f>
        <v>0</v>
      </c>
      <c r="S107" s="238">
        <v>0</v>
      </c>
      <c r="T107" s="239">
        <f>S107*H107</f>
        <v>0</v>
      </c>
      <c r="U107" s="39"/>
      <c r="V107" s="39"/>
      <c r="W107" s="39"/>
      <c r="X107" s="39"/>
      <c r="Y107" s="39"/>
      <c r="Z107" s="39"/>
      <c r="AA107" s="39"/>
      <c r="AB107" s="39"/>
      <c r="AC107" s="39"/>
      <c r="AD107" s="39"/>
      <c r="AE107" s="39"/>
      <c r="AR107" s="240" t="s">
        <v>289</v>
      </c>
      <c r="AT107" s="240" t="s">
        <v>290</v>
      </c>
      <c r="AU107" s="240" t="s">
        <v>89</v>
      </c>
      <c r="AY107" s="17" t="s">
        <v>235</v>
      </c>
      <c r="BE107" s="241">
        <f>IF(N107="základní",J107,0)</f>
        <v>0</v>
      </c>
      <c r="BF107" s="241">
        <f>IF(N107="snížená",J107,0)</f>
        <v>0</v>
      </c>
      <c r="BG107" s="241">
        <f>IF(N107="zákl. přenesená",J107,0)</f>
        <v>0</v>
      </c>
      <c r="BH107" s="241">
        <f>IF(N107="sníž. přenesená",J107,0)</f>
        <v>0</v>
      </c>
      <c r="BI107" s="241">
        <f>IF(N107="nulová",J107,0)</f>
        <v>0</v>
      </c>
      <c r="BJ107" s="17" t="s">
        <v>242</v>
      </c>
      <c r="BK107" s="241">
        <f>ROUND(I107*H107,2)</f>
        <v>0</v>
      </c>
      <c r="BL107" s="17" t="s">
        <v>242</v>
      </c>
      <c r="BM107" s="240" t="s">
        <v>1652</v>
      </c>
    </row>
    <row r="108" s="2" customFormat="1">
      <c r="A108" s="39"/>
      <c r="B108" s="40"/>
      <c r="C108" s="41"/>
      <c r="D108" s="242" t="s">
        <v>244</v>
      </c>
      <c r="E108" s="41"/>
      <c r="F108" s="243" t="s">
        <v>1020</v>
      </c>
      <c r="G108" s="41"/>
      <c r="H108" s="41"/>
      <c r="I108" s="149"/>
      <c r="J108" s="41"/>
      <c r="K108" s="41"/>
      <c r="L108" s="45"/>
      <c r="M108" s="244"/>
      <c r="N108" s="245"/>
      <c r="O108" s="86"/>
      <c r="P108" s="86"/>
      <c r="Q108" s="86"/>
      <c r="R108" s="86"/>
      <c r="S108" s="86"/>
      <c r="T108" s="87"/>
      <c r="U108" s="39"/>
      <c r="V108" s="39"/>
      <c r="W108" s="39"/>
      <c r="X108" s="39"/>
      <c r="Y108" s="39"/>
      <c r="Z108" s="39"/>
      <c r="AA108" s="39"/>
      <c r="AB108" s="39"/>
      <c r="AC108" s="39"/>
      <c r="AD108" s="39"/>
      <c r="AE108" s="39"/>
      <c r="AT108" s="17" t="s">
        <v>244</v>
      </c>
      <c r="AU108" s="17" t="s">
        <v>89</v>
      </c>
    </row>
    <row r="109" s="2" customFormat="1">
      <c r="A109" s="39"/>
      <c r="B109" s="40"/>
      <c r="C109" s="41"/>
      <c r="D109" s="242" t="s">
        <v>294</v>
      </c>
      <c r="E109" s="41"/>
      <c r="F109" s="246" t="s">
        <v>301</v>
      </c>
      <c r="G109" s="41"/>
      <c r="H109" s="41"/>
      <c r="I109" s="149"/>
      <c r="J109" s="41"/>
      <c r="K109" s="41"/>
      <c r="L109" s="45"/>
      <c r="M109" s="244"/>
      <c r="N109" s="245"/>
      <c r="O109" s="86"/>
      <c r="P109" s="86"/>
      <c r="Q109" s="86"/>
      <c r="R109" s="86"/>
      <c r="S109" s="86"/>
      <c r="T109" s="87"/>
      <c r="U109" s="39"/>
      <c r="V109" s="39"/>
      <c r="W109" s="39"/>
      <c r="X109" s="39"/>
      <c r="Y109" s="39"/>
      <c r="Z109" s="39"/>
      <c r="AA109" s="39"/>
      <c r="AB109" s="39"/>
      <c r="AC109" s="39"/>
      <c r="AD109" s="39"/>
      <c r="AE109" s="39"/>
      <c r="AT109" s="17" t="s">
        <v>294</v>
      </c>
      <c r="AU109" s="17" t="s">
        <v>89</v>
      </c>
    </row>
    <row r="110" s="13" customFormat="1">
      <c r="A110" s="13"/>
      <c r="B110" s="247"/>
      <c r="C110" s="248"/>
      <c r="D110" s="242" t="s">
        <v>248</v>
      </c>
      <c r="E110" s="249" t="s">
        <v>39</v>
      </c>
      <c r="F110" s="250" t="s">
        <v>1117</v>
      </c>
      <c r="G110" s="248"/>
      <c r="H110" s="251">
        <v>496</v>
      </c>
      <c r="I110" s="252"/>
      <c r="J110" s="248"/>
      <c r="K110" s="248"/>
      <c r="L110" s="253"/>
      <c r="M110" s="254"/>
      <c r="N110" s="255"/>
      <c r="O110" s="255"/>
      <c r="P110" s="255"/>
      <c r="Q110" s="255"/>
      <c r="R110" s="255"/>
      <c r="S110" s="255"/>
      <c r="T110" s="256"/>
      <c r="U110" s="13"/>
      <c r="V110" s="13"/>
      <c r="W110" s="13"/>
      <c r="X110" s="13"/>
      <c r="Y110" s="13"/>
      <c r="Z110" s="13"/>
      <c r="AA110" s="13"/>
      <c r="AB110" s="13"/>
      <c r="AC110" s="13"/>
      <c r="AD110" s="13"/>
      <c r="AE110" s="13"/>
      <c r="AT110" s="257" t="s">
        <v>248</v>
      </c>
      <c r="AU110" s="257" t="s">
        <v>89</v>
      </c>
      <c r="AV110" s="13" t="s">
        <v>89</v>
      </c>
      <c r="AW110" s="13" t="s">
        <v>41</v>
      </c>
      <c r="AX110" s="13" t="s">
        <v>80</v>
      </c>
      <c r="AY110" s="257" t="s">
        <v>235</v>
      </c>
    </row>
    <row r="111" s="14" customFormat="1">
      <c r="A111" s="14"/>
      <c r="B111" s="258"/>
      <c r="C111" s="259"/>
      <c r="D111" s="242" t="s">
        <v>248</v>
      </c>
      <c r="E111" s="260" t="s">
        <v>39</v>
      </c>
      <c r="F111" s="261" t="s">
        <v>250</v>
      </c>
      <c r="G111" s="259"/>
      <c r="H111" s="262">
        <v>496</v>
      </c>
      <c r="I111" s="263"/>
      <c r="J111" s="259"/>
      <c r="K111" s="259"/>
      <c r="L111" s="264"/>
      <c r="M111" s="265"/>
      <c r="N111" s="266"/>
      <c r="O111" s="266"/>
      <c r="P111" s="266"/>
      <c r="Q111" s="266"/>
      <c r="R111" s="266"/>
      <c r="S111" s="266"/>
      <c r="T111" s="267"/>
      <c r="U111" s="14"/>
      <c r="V111" s="14"/>
      <c r="W111" s="14"/>
      <c r="X111" s="14"/>
      <c r="Y111" s="14"/>
      <c r="Z111" s="14"/>
      <c r="AA111" s="14"/>
      <c r="AB111" s="14"/>
      <c r="AC111" s="14"/>
      <c r="AD111" s="14"/>
      <c r="AE111" s="14"/>
      <c r="AT111" s="268" t="s">
        <v>248</v>
      </c>
      <c r="AU111" s="268" t="s">
        <v>89</v>
      </c>
      <c r="AV111" s="14" t="s">
        <v>242</v>
      </c>
      <c r="AW111" s="14" t="s">
        <v>41</v>
      </c>
      <c r="AX111" s="14" t="s">
        <v>87</v>
      </c>
      <c r="AY111" s="268" t="s">
        <v>235</v>
      </c>
    </row>
    <row r="112" s="2" customFormat="1" ht="21.75" customHeight="1">
      <c r="A112" s="39"/>
      <c r="B112" s="40"/>
      <c r="C112" s="269" t="s">
        <v>236</v>
      </c>
      <c r="D112" s="269" t="s">
        <v>290</v>
      </c>
      <c r="E112" s="270" t="s">
        <v>1022</v>
      </c>
      <c r="F112" s="271" t="s">
        <v>1023</v>
      </c>
      <c r="G112" s="272" t="s">
        <v>191</v>
      </c>
      <c r="H112" s="273">
        <v>496</v>
      </c>
      <c r="I112" s="274"/>
      <c r="J112" s="275">
        <f>ROUND(I112*H112,2)</f>
        <v>0</v>
      </c>
      <c r="K112" s="271" t="s">
        <v>241</v>
      </c>
      <c r="L112" s="276"/>
      <c r="M112" s="277" t="s">
        <v>39</v>
      </c>
      <c r="N112" s="278" t="s">
        <v>53</v>
      </c>
      <c r="O112" s="86"/>
      <c r="P112" s="238">
        <f>O112*H112</f>
        <v>0</v>
      </c>
      <c r="Q112" s="238">
        <v>0</v>
      </c>
      <c r="R112" s="238">
        <f>Q112*H112</f>
        <v>0</v>
      </c>
      <c r="S112" s="238">
        <v>0</v>
      </c>
      <c r="T112" s="239">
        <f>S112*H112</f>
        <v>0</v>
      </c>
      <c r="U112" s="39"/>
      <c r="V112" s="39"/>
      <c r="W112" s="39"/>
      <c r="X112" s="39"/>
      <c r="Y112" s="39"/>
      <c r="Z112" s="39"/>
      <c r="AA112" s="39"/>
      <c r="AB112" s="39"/>
      <c r="AC112" s="39"/>
      <c r="AD112" s="39"/>
      <c r="AE112" s="39"/>
      <c r="AR112" s="240" t="s">
        <v>289</v>
      </c>
      <c r="AT112" s="240" t="s">
        <v>290</v>
      </c>
      <c r="AU112" s="240" t="s">
        <v>89</v>
      </c>
      <c r="AY112" s="17" t="s">
        <v>235</v>
      </c>
      <c r="BE112" s="241">
        <f>IF(N112="základní",J112,0)</f>
        <v>0</v>
      </c>
      <c r="BF112" s="241">
        <f>IF(N112="snížená",J112,0)</f>
        <v>0</v>
      </c>
      <c r="BG112" s="241">
        <f>IF(N112="zákl. přenesená",J112,0)</f>
        <v>0</v>
      </c>
      <c r="BH112" s="241">
        <f>IF(N112="sníž. přenesená",J112,0)</f>
        <v>0</v>
      </c>
      <c r="BI112" s="241">
        <f>IF(N112="nulová",J112,0)</f>
        <v>0</v>
      </c>
      <c r="BJ112" s="17" t="s">
        <v>242</v>
      </c>
      <c r="BK112" s="241">
        <f>ROUND(I112*H112,2)</f>
        <v>0</v>
      </c>
      <c r="BL112" s="17" t="s">
        <v>242</v>
      </c>
      <c r="BM112" s="240" t="s">
        <v>1653</v>
      </c>
    </row>
    <row r="113" s="2" customFormat="1">
      <c r="A113" s="39"/>
      <c r="B113" s="40"/>
      <c r="C113" s="41"/>
      <c r="D113" s="242" t="s">
        <v>244</v>
      </c>
      <c r="E113" s="41"/>
      <c r="F113" s="243" t="s">
        <v>1023</v>
      </c>
      <c r="G113" s="41"/>
      <c r="H113" s="41"/>
      <c r="I113" s="149"/>
      <c r="J113" s="41"/>
      <c r="K113" s="41"/>
      <c r="L113" s="45"/>
      <c r="M113" s="244"/>
      <c r="N113" s="245"/>
      <c r="O113" s="86"/>
      <c r="P113" s="86"/>
      <c r="Q113" s="86"/>
      <c r="R113" s="86"/>
      <c r="S113" s="86"/>
      <c r="T113" s="87"/>
      <c r="U113" s="39"/>
      <c r="V113" s="39"/>
      <c r="W113" s="39"/>
      <c r="X113" s="39"/>
      <c r="Y113" s="39"/>
      <c r="Z113" s="39"/>
      <c r="AA113" s="39"/>
      <c r="AB113" s="39"/>
      <c r="AC113" s="39"/>
      <c r="AD113" s="39"/>
      <c r="AE113" s="39"/>
      <c r="AT113" s="17" t="s">
        <v>244</v>
      </c>
      <c r="AU113" s="17" t="s">
        <v>89</v>
      </c>
    </row>
    <row r="114" s="2" customFormat="1">
      <c r="A114" s="39"/>
      <c r="B114" s="40"/>
      <c r="C114" s="41"/>
      <c r="D114" s="242" t="s">
        <v>294</v>
      </c>
      <c r="E114" s="41"/>
      <c r="F114" s="246" t="s">
        <v>301</v>
      </c>
      <c r="G114" s="41"/>
      <c r="H114" s="41"/>
      <c r="I114" s="149"/>
      <c r="J114" s="41"/>
      <c r="K114" s="41"/>
      <c r="L114" s="45"/>
      <c r="M114" s="244"/>
      <c r="N114" s="245"/>
      <c r="O114" s="86"/>
      <c r="P114" s="86"/>
      <c r="Q114" s="86"/>
      <c r="R114" s="86"/>
      <c r="S114" s="86"/>
      <c r="T114" s="87"/>
      <c r="U114" s="39"/>
      <c r="V114" s="39"/>
      <c r="W114" s="39"/>
      <c r="X114" s="39"/>
      <c r="Y114" s="39"/>
      <c r="Z114" s="39"/>
      <c r="AA114" s="39"/>
      <c r="AB114" s="39"/>
      <c r="AC114" s="39"/>
      <c r="AD114" s="39"/>
      <c r="AE114" s="39"/>
      <c r="AT114" s="17" t="s">
        <v>294</v>
      </c>
      <c r="AU114" s="17" t="s">
        <v>89</v>
      </c>
    </row>
    <row r="115" s="13" customFormat="1">
      <c r="A115" s="13"/>
      <c r="B115" s="247"/>
      <c r="C115" s="248"/>
      <c r="D115" s="242" t="s">
        <v>248</v>
      </c>
      <c r="E115" s="249" t="s">
        <v>39</v>
      </c>
      <c r="F115" s="250" t="s">
        <v>1117</v>
      </c>
      <c r="G115" s="248"/>
      <c r="H115" s="251">
        <v>496</v>
      </c>
      <c r="I115" s="252"/>
      <c r="J115" s="248"/>
      <c r="K115" s="248"/>
      <c r="L115" s="253"/>
      <c r="M115" s="254"/>
      <c r="N115" s="255"/>
      <c r="O115" s="255"/>
      <c r="P115" s="255"/>
      <c r="Q115" s="255"/>
      <c r="R115" s="255"/>
      <c r="S115" s="255"/>
      <c r="T115" s="256"/>
      <c r="U115" s="13"/>
      <c r="V115" s="13"/>
      <c r="W115" s="13"/>
      <c r="X115" s="13"/>
      <c r="Y115" s="13"/>
      <c r="Z115" s="13"/>
      <c r="AA115" s="13"/>
      <c r="AB115" s="13"/>
      <c r="AC115" s="13"/>
      <c r="AD115" s="13"/>
      <c r="AE115" s="13"/>
      <c r="AT115" s="257" t="s">
        <v>248</v>
      </c>
      <c r="AU115" s="257" t="s">
        <v>89</v>
      </c>
      <c r="AV115" s="13" t="s">
        <v>89</v>
      </c>
      <c r="AW115" s="13" t="s">
        <v>41</v>
      </c>
      <c r="AX115" s="13" t="s">
        <v>80</v>
      </c>
      <c r="AY115" s="257" t="s">
        <v>235</v>
      </c>
    </row>
    <row r="116" s="14" customFormat="1">
      <c r="A116" s="14"/>
      <c r="B116" s="258"/>
      <c r="C116" s="259"/>
      <c r="D116" s="242" t="s">
        <v>248</v>
      </c>
      <c r="E116" s="260" t="s">
        <v>39</v>
      </c>
      <c r="F116" s="261" t="s">
        <v>250</v>
      </c>
      <c r="G116" s="259"/>
      <c r="H116" s="262">
        <v>496</v>
      </c>
      <c r="I116" s="263"/>
      <c r="J116" s="259"/>
      <c r="K116" s="259"/>
      <c r="L116" s="264"/>
      <c r="M116" s="265"/>
      <c r="N116" s="266"/>
      <c r="O116" s="266"/>
      <c r="P116" s="266"/>
      <c r="Q116" s="266"/>
      <c r="R116" s="266"/>
      <c r="S116" s="266"/>
      <c r="T116" s="267"/>
      <c r="U116" s="14"/>
      <c r="V116" s="14"/>
      <c r="W116" s="14"/>
      <c r="X116" s="14"/>
      <c r="Y116" s="14"/>
      <c r="Z116" s="14"/>
      <c r="AA116" s="14"/>
      <c r="AB116" s="14"/>
      <c r="AC116" s="14"/>
      <c r="AD116" s="14"/>
      <c r="AE116" s="14"/>
      <c r="AT116" s="268" t="s">
        <v>248</v>
      </c>
      <c r="AU116" s="268" t="s">
        <v>89</v>
      </c>
      <c r="AV116" s="14" t="s">
        <v>242</v>
      </c>
      <c r="AW116" s="14" t="s">
        <v>41</v>
      </c>
      <c r="AX116" s="14" t="s">
        <v>87</v>
      </c>
      <c r="AY116" s="268" t="s">
        <v>235</v>
      </c>
    </row>
    <row r="117" s="2" customFormat="1" ht="21.75" customHeight="1">
      <c r="A117" s="39"/>
      <c r="B117" s="40"/>
      <c r="C117" s="269" t="s">
        <v>275</v>
      </c>
      <c r="D117" s="269" t="s">
        <v>290</v>
      </c>
      <c r="E117" s="270" t="s">
        <v>1019</v>
      </c>
      <c r="F117" s="271" t="s">
        <v>1020</v>
      </c>
      <c r="G117" s="272" t="s">
        <v>191</v>
      </c>
      <c r="H117" s="273">
        <v>1396</v>
      </c>
      <c r="I117" s="274"/>
      <c r="J117" s="275">
        <f>ROUND(I117*H117,2)</f>
        <v>0</v>
      </c>
      <c r="K117" s="271" t="s">
        <v>241</v>
      </c>
      <c r="L117" s="276"/>
      <c r="M117" s="277" t="s">
        <v>39</v>
      </c>
      <c r="N117" s="278" t="s">
        <v>53</v>
      </c>
      <c r="O117" s="86"/>
      <c r="P117" s="238">
        <f>O117*H117</f>
        <v>0</v>
      </c>
      <c r="Q117" s="238">
        <v>0</v>
      </c>
      <c r="R117" s="238">
        <f>Q117*H117</f>
        <v>0</v>
      </c>
      <c r="S117" s="238">
        <v>0</v>
      </c>
      <c r="T117" s="239">
        <f>S117*H117</f>
        <v>0</v>
      </c>
      <c r="U117" s="39"/>
      <c r="V117" s="39"/>
      <c r="W117" s="39"/>
      <c r="X117" s="39"/>
      <c r="Y117" s="39"/>
      <c r="Z117" s="39"/>
      <c r="AA117" s="39"/>
      <c r="AB117" s="39"/>
      <c r="AC117" s="39"/>
      <c r="AD117" s="39"/>
      <c r="AE117" s="39"/>
      <c r="AR117" s="240" t="s">
        <v>289</v>
      </c>
      <c r="AT117" s="240" t="s">
        <v>290</v>
      </c>
      <c r="AU117" s="240" t="s">
        <v>89</v>
      </c>
      <c r="AY117" s="17" t="s">
        <v>235</v>
      </c>
      <c r="BE117" s="241">
        <f>IF(N117="základní",J117,0)</f>
        <v>0</v>
      </c>
      <c r="BF117" s="241">
        <f>IF(N117="snížená",J117,0)</f>
        <v>0</v>
      </c>
      <c r="BG117" s="241">
        <f>IF(N117="zákl. přenesená",J117,0)</f>
        <v>0</v>
      </c>
      <c r="BH117" s="241">
        <f>IF(N117="sníž. přenesená",J117,0)</f>
        <v>0</v>
      </c>
      <c r="BI117" s="241">
        <f>IF(N117="nulová",J117,0)</f>
        <v>0</v>
      </c>
      <c r="BJ117" s="17" t="s">
        <v>242</v>
      </c>
      <c r="BK117" s="241">
        <f>ROUND(I117*H117,2)</f>
        <v>0</v>
      </c>
      <c r="BL117" s="17" t="s">
        <v>242</v>
      </c>
      <c r="BM117" s="240" t="s">
        <v>1654</v>
      </c>
    </row>
    <row r="118" s="2" customFormat="1">
      <c r="A118" s="39"/>
      <c r="B118" s="40"/>
      <c r="C118" s="41"/>
      <c r="D118" s="242" t="s">
        <v>244</v>
      </c>
      <c r="E118" s="41"/>
      <c r="F118" s="243" t="s">
        <v>1020</v>
      </c>
      <c r="G118" s="41"/>
      <c r="H118" s="41"/>
      <c r="I118" s="149"/>
      <c r="J118" s="41"/>
      <c r="K118" s="41"/>
      <c r="L118" s="45"/>
      <c r="M118" s="244"/>
      <c r="N118" s="245"/>
      <c r="O118" s="86"/>
      <c r="P118" s="86"/>
      <c r="Q118" s="86"/>
      <c r="R118" s="86"/>
      <c r="S118" s="86"/>
      <c r="T118" s="87"/>
      <c r="U118" s="39"/>
      <c r="V118" s="39"/>
      <c r="W118" s="39"/>
      <c r="X118" s="39"/>
      <c r="Y118" s="39"/>
      <c r="Z118" s="39"/>
      <c r="AA118" s="39"/>
      <c r="AB118" s="39"/>
      <c r="AC118" s="39"/>
      <c r="AD118" s="39"/>
      <c r="AE118" s="39"/>
      <c r="AT118" s="17" t="s">
        <v>244</v>
      </c>
      <c r="AU118" s="17" t="s">
        <v>89</v>
      </c>
    </row>
    <row r="119" s="2" customFormat="1">
      <c r="A119" s="39"/>
      <c r="B119" s="40"/>
      <c r="C119" s="41"/>
      <c r="D119" s="242" t="s">
        <v>294</v>
      </c>
      <c r="E119" s="41"/>
      <c r="F119" s="246" t="s">
        <v>301</v>
      </c>
      <c r="G119" s="41"/>
      <c r="H119" s="41"/>
      <c r="I119" s="149"/>
      <c r="J119" s="41"/>
      <c r="K119" s="41"/>
      <c r="L119" s="45"/>
      <c r="M119" s="244"/>
      <c r="N119" s="245"/>
      <c r="O119" s="86"/>
      <c r="P119" s="86"/>
      <c r="Q119" s="86"/>
      <c r="R119" s="86"/>
      <c r="S119" s="86"/>
      <c r="T119" s="87"/>
      <c r="U119" s="39"/>
      <c r="V119" s="39"/>
      <c r="W119" s="39"/>
      <c r="X119" s="39"/>
      <c r="Y119" s="39"/>
      <c r="Z119" s="39"/>
      <c r="AA119" s="39"/>
      <c r="AB119" s="39"/>
      <c r="AC119" s="39"/>
      <c r="AD119" s="39"/>
      <c r="AE119" s="39"/>
      <c r="AT119" s="17" t="s">
        <v>294</v>
      </c>
      <c r="AU119" s="17" t="s">
        <v>89</v>
      </c>
    </row>
    <row r="120" s="13" customFormat="1">
      <c r="A120" s="13"/>
      <c r="B120" s="247"/>
      <c r="C120" s="248"/>
      <c r="D120" s="242" t="s">
        <v>248</v>
      </c>
      <c r="E120" s="249" t="s">
        <v>39</v>
      </c>
      <c r="F120" s="250" t="s">
        <v>973</v>
      </c>
      <c r="G120" s="248"/>
      <c r="H120" s="251">
        <v>1396</v>
      </c>
      <c r="I120" s="252"/>
      <c r="J120" s="248"/>
      <c r="K120" s="248"/>
      <c r="L120" s="253"/>
      <c r="M120" s="254"/>
      <c r="N120" s="255"/>
      <c r="O120" s="255"/>
      <c r="P120" s="255"/>
      <c r="Q120" s="255"/>
      <c r="R120" s="255"/>
      <c r="S120" s="255"/>
      <c r="T120" s="256"/>
      <c r="U120" s="13"/>
      <c r="V120" s="13"/>
      <c r="W120" s="13"/>
      <c r="X120" s="13"/>
      <c r="Y120" s="13"/>
      <c r="Z120" s="13"/>
      <c r="AA120" s="13"/>
      <c r="AB120" s="13"/>
      <c r="AC120" s="13"/>
      <c r="AD120" s="13"/>
      <c r="AE120" s="13"/>
      <c r="AT120" s="257" t="s">
        <v>248</v>
      </c>
      <c r="AU120" s="257" t="s">
        <v>89</v>
      </c>
      <c r="AV120" s="13" t="s">
        <v>89</v>
      </c>
      <c r="AW120" s="13" t="s">
        <v>41</v>
      </c>
      <c r="AX120" s="13" t="s">
        <v>80</v>
      </c>
      <c r="AY120" s="257" t="s">
        <v>235</v>
      </c>
    </row>
    <row r="121" s="14" customFormat="1">
      <c r="A121" s="14"/>
      <c r="B121" s="258"/>
      <c r="C121" s="259"/>
      <c r="D121" s="242" t="s">
        <v>248</v>
      </c>
      <c r="E121" s="260" t="s">
        <v>39</v>
      </c>
      <c r="F121" s="261" t="s">
        <v>250</v>
      </c>
      <c r="G121" s="259"/>
      <c r="H121" s="262">
        <v>1396</v>
      </c>
      <c r="I121" s="263"/>
      <c r="J121" s="259"/>
      <c r="K121" s="259"/>
      <c r="L121" s="264"/>
      <c r="M121" s="265"/>
      <c r="N121" s="266"/>
      <c r="O121" s="266"/>
      <c r="P121" s="266"/>
      <c r="Q121" s="266"/>
      <c r="R121" s="266"/>
      <c r="S121" s="266"/>
      <c r="T121" s="267"/>
      <c r="U121" s="14"/>
      <c r="V121" s="14"/>
      <c r="W121" s="14"/>
      <c r="X121" s="14"/>
      <c r="Y121" s="14"/>
      <c r="Z121" s="14"/>
      <c r="AA121" s="14"/>
      <c r="AB121" s="14"/>
      <c r="AC121" s="14"/>
      <c r="AD121" s="14"/>
      <c r="AE121" s="14"/>
      <c r="AT121" s="268" t="s">
        <v>248</v>
      </c>
      <c r="AU121" s="268" t="s">
        <v>89</v>
      </c>
      <c r="AV121" s="14" t="s">
        <v>242</v>
      </c>
      <c r="AW121" s="14" t="s">
        <v>41</v>
      </c>
      <c r="AX121" s="14" t="s">
        <v>87</v>
      </c>
      <c r="AY121" s="268" t="s">
        <v>235</v>
      </c>
    </row>
    <row r="122" s="2" customFormat="1" ht="21.75" customHeight="1">
      <c r="A122" s="39"/>
      <c r="B122" s="40"/>
      <c r="C122" s="269" t="s">
        <v>282</v>
      </c>
      <c r="D122" s="269" t="s">
        <v>290</v>
      </c>
      <c r="E122" s="270" t="s">
        <v>1022</v>
      </c>
      <c r="F122" s="271" t="s">
        <v>1023</v>
      </c>
      <c r="G122" s="272" t="s">
        <v>191</v>
      </c>
      <c r="H122" s="273">
        <v>1396</v>
      </c>
      <c r="I122" s="274"/>
      <c r="J122" s="275">
        <f>ROUND(I122*H122,2)</f>
        <v>0</v>
      </c>
      <c r="K122" s="271" t="s">
        <v>241</v>
      </c>
      <c r="L122" s="276"/>
      <c r="M122" s="277" t="s">
        <v>39</v>
      </c>
      <c r="N122" s="278" t="s">
        <v>53</v>
      </c>
      <c r="O122" s="86"/>
      <c r="P122" s="238">
        <f>O122*H122</f>
        <v>0</v>
      </c>
      <c r="Q122" s="238">
        <v>0</v>
      </c>
      <c r="R122" s="238">
        <f>Q122*H122</f>
        <v>0</v>
      </c>
      <c r="S122" s="238">
        <v>0</v>
      </c>
      <c r="T122" s="239">
        <f>S122*H122</f>
        <v>0</v>
      </c>
      <c r="U122" s="39"/>
      <c r="V122" s="39"/>
      <c r="W122" s="39"/>
      <c r="X122" s="39"/>
      <c r="Y122" s="39"/>
      <c r="Z122" s="39"/>
      <c r="AA122" s="39"/>
      <c r="AB122" s="39"/>
      <c r="AC122" s="39"/>
      <c r="AD122" s="39"/>
      <c r="AE122" s="39"/>
      <c r="AR122" s="240" t="s">
        <v>289</v>
      </c>
      <c r="AT122" s="240" t="s">
        <v>290</v>
      </c>
      <c r="AU122" s="240" t="s">
        <v>89</v>
      </c>
      <c r="AY122" s="17" t="s">
        <v>235</v>
      </c>
      <c r="BE122" s="241">
        <f>IF(N122="základní",J122,0)</f>
        <v>0</v>
      </c>
      <c r="BF122" s="241">
        <f>IF(N122="snížená",J122,0)</f>
        <v>0</v>
      </c>
      <c r="BG122" s="241">
        <f>IF(N122="zákl. přenesená",J122,0)</f>
        <v>0</v>
      </c>
      <c r="BH122" s="241">
        <f>IF(N122="sníž. přenesená",J122,0)</f>
        <v>0</v>
      </c>
      <c r="BI122" s="241">
        <f>IF(N122="nulová",J122,0)</f>
        <v>0</v>
      </c>
      <c r="BJ122" s="17" t="s">
        <v>242</v>
      </c>
      <c r="BK122" s="241">
        <f>ROUND(I122*H122,2)</f>
        <v>0</v>
      </c>
      <c r="BL122" s="17" t="s">
        <v>242</v>
      </c>
      <c r="BM122" s="240" t="s">
        <v>1655</v>
      </c>
    </row>
    <row r="123" s="2" customFormat="1">
      <c r="A123" s="39"/>
      <c r="B123" s="40"/>
      <c r="C123" s="41"/>
      <c r="D123" s="242" t="s">
        <v>244</v>
      </c>
      <c r="E123" s="41"/>
      <c r="F123" s="243" t="s">
        <v>1023</v>
      </c>
      <c r="G123" s="41"/>
      <c r="H123" s="41"/>
      <c r="I123" s="149"/>
      <c r="J123" s="41"/>
      <c r="K123" s="41"/>
      <c r="L123" s="45"/>
      <c r="M123" s="244"/>
      <c r="N123" s="245"/>
      <c r="O123" s="86"/>
      <c r="P123" s="86"/>
      <c r="Q123" s="86"/>
      <c r="R123" s="86"/>
      <c r="S123" s="86"/>
      <c r="T123" s="87"/>
      <c r="U123" s="39"/>
      <c r="V123" s="39"/>
      <c r="W123" s="39"/>
      <c r="X123" s="39"/>
      <c r="Y123" s="39"/>
      <c r="Z123" s="39"/>
      <c r="AA123" s="39"/>
      <c r="AB123" s="39"/>
      <c r="AC123" s="39"/>
      <c r="AD123" s="39"/>
      <c r="AE123" s="39"/>
      <c r="AT123" s="17" t="s">
        <v>244</v>
      </c>
      <c r="AU123" s="17" t="s">
        <v>89</v>
      </c>
    </row>
    <row r="124" s="2" customFormat="1">
      <c r="A124" s="39"/>
      <c r="B124" s="40"/>
      <c r="C124" s="41"/>
      <c r="D124" s="242" t="s">
        <v>294</v>
      </c>
      <c r="E124" s="41"/>
      <c r="F124" s="246" t="s">
        <v>301</v>
      </c>
      <c r="G124" s="41"/>
      <c r="H124" s="41"/>
      <c r="I124" s="149"/>
      <c r="J124" s="41"/>
      <c r="K124" s="41"/>
      <c r="L124" s="45"/>
      <c r="M124" s="244"/>
      <c r="N124" s="245"/>
      <c r="O124" s="86"/>
      <c r="P124" s="86"/>
      <c r="Q124" s="86"/>
      <c r="R124" s="86"/>
      <c r="S124" s="86"/>
      <c r="T124" s="87"/>
      <c r="U124" s="39"/>
      <c r="V124" s="39"/>
      <c r="W124" s="39"/>
      <c r="X124" s="39"/>
      <c r="Y124" s="39"/>
      <c r="Z124" s="39"/>
      <c r="AA124" s="39"/>
      <c r="AB124" s="39"/>
      <c r="AC124" s="39"/>
      <c r="AD124" s="39"/>
      <c r="AE124" s="39"/>
      <c r="AT124" s="17" t="s">
        <v>294</v>
      </c>
      <c r="AU124" s="17" t="s">
        <v>89</v>
      </c>
    </row>
    <row r="125" s="13" customFormat="1">
      <c r="A125" s="13"/>
      <c r="B125" s="247"/>
      <c r="C125" s="248"/>
      <c r="D125" s="242" t="s">
        <v>248</v>
      </c>
      <c r="E125" s="249" t="s">
        <v>39</v>
      </c>
      <c r="F125" s="250" t="s">
        <v>973</v>
      </c>
      <c r="G125" s="248"/>
      <c r="H125" s="251">
        <v>1396</v>
      </c>
      <c r="I125" s="252"/>
      <c r="J125" s="248"/>
      <c r="K125" s="248"/>
      <c r="L125" s="253"/>
      <c r="M125" s="254"/>
      <c r="N125" s="255"/>
      <c r="O125" s="255"/>
      <c r="P125" s="255"/>
      <c r="Q125" s="255"/>
      <c r="R125" s="255"/>
      <c r="S125" s="255"/>
      <c r="T125" s="256"/>
      <c r="U125" s="13"/>
      <c r="V125" s="13"/>
      <c r="W125" s="13"/>
      <c r="X125" s="13"/>
      <c r="Y125" s="13"/>
      <c r="Z125" s="13"/>
      <c r="AA125" s="13"/>
      <c r="AB125" s="13"/>
      <c r="AC125" s="13"/>
      <c r="AD125" s="13"/>
      <c r="AE125" s="13"/>
      <c r="AT125" s="257" t="s">
        <v>248</v>
      </c>
      <c r="AU125" s="257" t="s">
        <v>89</v>
      </c>
      <c r="AV125" s="13" t="s">
        <v>89</v>
      </c>
      <c r="AW125" s="13" t="s">
        <v>41</v>
      </c>
      <c r="AX125" s="13" t="s">
        <v>80</v>
      </c>
      <c r="AY125" s="257" t="s">
        <v>235</v>
      </c>
    </row>
    <row r="126" s="14" customFormat="1">
      <c r="A126" s="14"/>
      <c r="B126" s="258"/>
      <c r="C126" s="259"/>
      <c r="D126" s="242" t="s">
        <v>248</v>
      </c>
      <c r="E126" s="260" t="s">
        <v>39</v>
      </c>
      <c r="F126" s="261" t="s">
        <v>250</v>
      </c>
      <c r="G126" s="259"/>
      <c r="H126" s="262">
        <v>1396</v>
      </c>
      <c r="I126" s="263"/>
      <c r="J126" s="259"/>
      <c r="K126" s="259"/>
      <c r="L126" s="264"/>
      <c r="M126" s="265"/>
      <c r="N126" s="266"/>
      <c r="O126" s="266"/>
      <c r="P126" s="266"/>
      <c r="Q126" s="266"/>
      <c r="R126" s="266"/>
      <c r="S126" s="266"/>
      <c r="T126" s="267"/>
      <c r="U126" s="14"/>
      <c r="V126" s="14"/>
      <c r="W126" s="14"/>
      <c r="X126" s="14"/>
      <c r="Y126" s="14"/>
      <c r="Z126" s="14"/>
      <c r="AA126" s="14"/>
      <c r="AB126" s="14"/>
      <c r="AC126" s="14"/>
      <c r="AD126" s="14"/>
      <c r="AE126" s="14"/>
      <c r="AT126" s="268" t="s">
        <v>248</v>
      </c>
      <c r="AU126" s="268" t="s">
        <v>89</v>
      </c>
      <c r="AV126" s="14" t="s">
        <v>242</v>
      </c>
      <c r="AW126" s="14" t="s">
        <v>41</v>
      </c>
      <c r="AX126" s="14" t="s">
        <v>87</v>
      </c>
      <c r="AY126" s="268" t="s">
        <v>235</v>
      </c>
    </row>
    <row r="127" s="2" customFormat="1" ht="21.75" customHeight="1">
      <c r="A127" s="39"/>
      <c r="B127" s="40"/>
      <c r="C127" s="269" t="s">
        <v>289</v>
      </c>
      <c r="D127" s="269" t="s">
        <v>290</v>
      </c>
      <c r="E127" s="270" t="s">
        <v>298</v>
      </c>
      <c r="F127" s="271" t="s">
        <v>299</v>
      </c>
      <c r="G127" s="272" t="s">
        <v>191</v>
      </c>
      <c r="H127" s="273">
        <v>700</v>
      </c>
      <c r="I127" s="274"/>
      <c r="J127" s="275">
        <f>ROUND(I127*H127,2)</f>
        <v>0</v>
      </c>
      <c r="K127" s="271" t="s">
        <v>241</v>
      </c>
      <c r="L127" s="276"/>
      <c r="M127" s="277" t="s">
        <v>39</v>
      </c>
      <c r="N127" s="278" t="s">
        <v>53</v>
      </c>
      <c r="O127" s="86"/>
      <c r="P127" s="238">
        <f>O127*H127</f>
        <v>0</v>
      </c>
      <c r="Q127" s="238">
        <v>0</v>
      </c>
      <c r="R127" s="238">
        <f>Q127*H127</f>
        <v>0</v>
      </c>
      <c r="S127" s="238">
        <v>0</v>
      </c>
      <c r="T127" s="239">
        <f>S127*H127</f>
        <v>0</v>
      </c>
      <c r="U127" s="39"/>
      <c r="V127" s="39"/>
      <c r="W127" s="39"/>
      <c r="X127" s="39"/>
      <c r="Y127" s="39"/>
      <c r="Z127" s="39"/>
      <c r="AA127" s="39"/>
      <c r="AB127" s="39"/>
      <c r="AC127" s="39"/>
      <c r="AD127" s="39"/>
      <c r="AE127" s="39"/>
      <c r="AR127" s="240" t="s">
        <v>289</v>
      </c>
      <c r="AT127" s="240" t="s">
        <v>290</v>
      </c>
      <c r="AU127" s="240" t="s">
        <v>89</v>
      </c>
      <c r="AY127" s="17" t="s">
        <v>235</v>
      </c>
      <c r="BE127" s="241">
        <f>IF(N127="základní",J127,0)</f>
        <v>0</v>
      </c>
      <c r="BF127" s="241">
        <f>IF(N127="snížená",J127,0)</f>
        <v>0</v>
      </c>
      <c r="BG127" s="241">
        <f>IF(N127="zákl. přenesená",J127,0)</f>
        <v>0</v>
      </c>
      <c r="BH127" s="241">
        <f>IF(N127="sníž. přenesená",J127,0)</f>
        <v>0</v>
      </c>
      <c r="BI127" s="241">
        <f>IF(N127="nulová",J127,0)</f>
        <v>0</v>
      </c>
      <c r="BJ127" s="17" t="s">
        <v>242</v>
      </c>
      <c r="BK127" s="241">
        <f>ROUND(I127*H127,2)</f>
        <v>0</v>
      </c>
      <c r="BL127" s="17" t="s">
        <v>242</v>
      </c>
      <c r="BM127" s="240" t="s">
        <v>1656</v>
      </c>
    </row>
    <row r="128" s="2" customFormat="1">
      <c r="A128" s="39"/>
      <c r="B128" s="40"/>
      <c r="C128" s="41"/>
      <c r="D128" s="242" t="s">
        <v>244</v>
      </c>
      <c r="E128" s="41"/>
      <c r="F128" s="243" t="s">
        <v>299</v>
      </c>
      <c r="G128" s="41"/>
      <c r="H128" s="41"/>
      <c r="I128" s="149"/>
      <c r="J128" s="41"/>
      <c r="K128" s="41"/>
      <c r="L128" s="45"/>
      <c r="M128" s="244"/>
      <c r="N128" s="245"/>
      <c r="O128" s="86"/>
      <c r="P128" s="86"/>
      <c r="Q128" s="86"/>
      <c r="R128" s="86"/>
      <c r="S128" s="86"/>
      <c r="T128" s="87"/>
      <c r="U128" s="39"/>
      <c r="V128" s="39"/>
      <c r="W128" s="39"/>
      <c r="X128" s="39"/>
      <c r="Y128" s="39"/>
      <c r="Z128" s="39"/>
      <c r="AA128" s="39"/>
      <c r="AB128" s="39"/>
      <c r="AC128" s="39"/>
      <c r="AD128" s="39"/>
      <c r="AE128" s="39"/>
      <c r="AT128" s="17" t="s">
        <v>244</v>
      </c>
      <c r="AU128" s="17" t="s">
        <v>89</v>
      </c>
    </row>
    <row r="129" s="2" customFormat="1">
      <c r="A129" s="39"/>
      <c r="B129" s="40"/>
      <c r="C129" s="41"/>
      <c r="D129" s="242" t="s">
        <v>294</v>
      </c>
      <c r="E129" s="41"/>
      <c r="F129" s="246" t="s">
        <v>301</v>
      </c>
      <c r="G129" s="41"/>
      <c r="H129" s="41"/>
      <c r="I129" s="149"/>
      <c r="J129" s="41"/>
      <c r="K129" s="41"/>
      <c r="L129" s="45"/>
      <c r="M129" s="244"/>
      <c r="N129" s="245"/>
      <c r="O129" s="86"/>
      <c r="P129" s="86"/>
      <c r="Q129" s="86"/>
      <c r="R129" s="86"/>
      <c r="S129" s="86"/>
      <c r="T129" s="87"/>
      <c r="U129" s="39"/>
      <c r="V129" s="39"/>
      <c r="W129" s="39"/>
      <c r="X129" s="39"/>
      <c r="Y129" s="39"/>
      <c r="Z129" s="39"/>
      <c r="AA129" s="39"/>
      <c r="AB129" s="39"/>
      <c r="AC129" s="39"/>
      <c r="AD129" s="39"/>
      <c r="AE129" s="39"/>
      <c r="AT129" s="17" t="s">
        <v>294</v>
      </c>
      <c r="AU129" s="17" t="s">
        <v>89</v>
      </c>
    </row>
    <row r="130" s="13" customFormat="1">
      <c r="A130" s="13"/>
      <c r="B130" s="247"/>
      <c r="C130" s="248"/>
      <c r="D130" s="242" t="s">
        <v>248</v>
      </c>
      <c r="E130" s="249" t="s">
        <v>39</v>
      </c>
      <c r="F130" s="250" t="s">
        <v>1648</v>
      </c>
      <c r="G130" s="248"/>
      <c r="H130" s="251">
        <v>700</v>
      </c>
      <c r="I130" s="252"/>
      <c r="J130" s="248"/>
      <c r="K130" s="248"/>
      <c r="L130" s="253"/>
      <c r="M130" s="254"/>
      <c r="N130" s="255"/>
      <c r="O130" s="255"/>
      <c r="P130" s="255"/>
      <c r="Q130" s="255"/>
      <c r="R130" s="255"/>
      <c r="S130" s="255"/>
      <c r="T130" s="256"/>
      <c r="U130" s="13"/>
      <c r="V130" s="13"/>
      <c r="W130" s="13"/>
      <c r="X130" s="13"/>
      <c r="Y130" s="13"/>
      <c r="Z130" s="13"/>
      <c r="AA130" s="13"/>
      <c r="AB130" s="13"/>
      <c r="AC130" s="13"/>
      <c r="AD130" s="13"/>
      <c r="AE130" s="13"/>
      <c r="AT130" s="257" t="s">
        <v>248</v>
      </c>
      <c r="AU130" s="257" t="s">
        <v>89</v>
      </c>
      <c r="AV130" s="13" t="s">
        <v>89</v>
      </c>
      <c r="AW130" s="13" t="s">
        <v>41</v>
      </c>
      <c r="AX130" s="13" t="s">
        <v>80</v>
      </c>
      <c r="AY130" s="257" t="s">
        <v>235</v>
      </c>
    </row>
    <row r="131" s="14" customFormat="1">
      <c r="A131" s="14"/>
      <c r="B131" s="258"/>
      <c r="C131" s="259"/>
      <c r="D131" s="242" t="s">
        <v>248</v>
      </c>
      <c r="E131" s="260" t="s">
        <v>39</v>
      </c>
      <c r="F131" s="261" t="s">
        <v>250</v>
      </c>
      <c r="G131" s="259"/>
      <c r="H131" s="262">
        <v>700</v>
      </c>
      <c r="I131" s="263"/>
      <c r="J131" s="259"/>
      <c r="K131" s="259"/>
      <c r="L131" s="264"/>
      <c r="M131" s="265"/>
      <c r="N131" s="266"/>
      <c r="O131" s="266"/>
      <c r="P131" s="266"/>
      <c r="Q131" s="266"/>
      <c r="R131" s="266"/>
      <c r="S131" s="266"/>
      <c r="T131" s="267"/>
      <c r="U131" s="14"/>
      <c r="V131" s="14"/>
      <c r="W131" s="14"/>
      <c r="X131" s="14"/>
      <c r="Y131" s="14"/>
      <c r="Z131" s="14"/>
      <c r="AA131" s="14"/>
      <c r="AB131" s="14"/>
      <c r="AC131" s="14"/>
      <c r="AD131" s="14"/>
      <c r="AE131" s="14"/>
      <c r="AT131" s="268" t="s">
        <v>248</v>
      </c>
      <c r="AU131" s="268" t="s">
        <v>89</v>
      </c>
      <c r="AV131" s="14" t="s">
        <v>242</v>
      </c>
      <c r="AW131" s="14" t="s">
        <v>41</v>
      </c>
      <c r="AX131" s="14" t="s">
        <v>87</v>
      </c>
      <c r="AY131" s="268" t="s">
        <v>235</v>
      </c>
    </row>
    <row r="132" s="2" customFormat="1" ht="21.75" customHeight="1">
      <c r="A132" s="39"/>
      <c r="B132" s="40"/>
      <c r="C132" s="269" t="s">
        <v>297</v>
      </c>
      <c r="D132" s="269" t="s">
        <v>290</v>
      </c>
      <c r="E132" s="270" t="s">
        <v>298</v>
      </c>
      <c r="F132" s="271" t="s">
        <v>299</v>
      </c>
      <c r="G132" s="272" t="s">
        <v>191</v>
      </c>
      <c r="H132" s="273">
        <v>120</v>
      </c>
      <c r="I132" s="274"/>
      <c r="J132" s="275">
        <f>ROUND(I132*H132,2)</f>
        <v>0</v>
      </c>
      <c r="K132" s="271" t="s">
        <v>241</v>
      </c>
      <c r="L132" s="276"/>
      <c r="M132" s="277" t="s">
        <v>39</v>
      </c>
      <c r="N132" s="278" t="s">
        <v>53</v>
      </c>
      <c r="O132" s="86"/>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289</v>
      </c>
      <c r="AT132" s="240" t="s">
        <v>290</v>
      </c>
      <c r="AU132" s="240" t="s">
        <v>89</v>
      </c>
      <c r="AY132" s="17" t="s">
        <v>235</v>
      </c>
      <c r="BE132" s="241">
        <f>IF(N132="základní",J132,0)</f>
        <v>0</v>
      </c>
      <c r="BF132" s="241">
        <f>IF(N132="snížená",J132,0)</f>
        <v>0</v>
      </c>
      <c r="BG132" s="241">
        <f>IF(N132="zákl. přenesená",J132,0)</f>
        <v>0</v>
      </c>
      <c r="BH132" s="241">
        <f>IF(N132="sníž. přenesená",J132,0)</f>
        <v>0</v>
      </c>
      <c r="BI132" s="241">
        <f>IF(N132="nulová",J132,0)</f>
        <v>0</v>
      </c>
      <c r="BJ132" s="17" t="s">
        <v>242</v>
      </c>
      <c r="BK132" s="241">
        <f>ROUND(I132*H132,2)</f>
        <v>0</v>
      </c>
      <c r="BL132" s="17" t="s">
        <v>242</v>
      </c>
      <c r="BM132" s="240" t="s">
        <v>1657</v>
      </c>
    </row>
    <row r="133" s="2" customFormat="1">
      <c r="A133" s="39"/>
      <c r="B133" s="40"/>
      <c r="C133" s="41"/>
      <c r="D133" s="242" t="s">
        <v>244</v>
      </c>
      <c r="E133" s="41"/>
      <c r="F133" s="243" t="s">
        <v>299</v>
      </c>
      <c r="G133" s="41"/>
      <c r="H133" s="41"/>
      <c r="I133" s="149"/>
      <c r="J133" s="41"/>
      <c r="K133" s="41"/>
      <c r="L133" s="45"/>
      <c r="M133" s="244"/>
      <c r="N133" s="245"/>
      <c r="O133" s="86"/>
      <c r="P133" s="86"/>
      <c r="Q133" s="86"/>
      <c r="R133" s="86"/>
      <c r="S133" s="86"/>
      <c r="T133" s="87"/>
      <c r="U133" s="39"/>
      <c r="V133" s="39"/>
      <c r="W133" s="39"/>
      <c r="X133" s="39"/>
      <c r="Y133" s="39"/>
      <c r="Z133" s="39"/>
      <c r="AA133" s="39"/>
      <c r="AB133" s="39"/>
      <c r="AC133" s="39"/>
      <c r="AD133" s="39"/>
      <c r="AE133" s="39"/>
      <c r="AT133" s="17" t="s">
        <v>244</v>
      </c>
      <c r="AU133" s="17" t="s">
        <v>89</v>
      </c>
    </row>
    <row r="134" s="2" customFormat="1">
      <c r="A134" s="39"/>
      <c r="B134" s="40"/>
      <c r="C134" s="41"/>
      <c r="D134" s="242" t="s">
        <v>294</v>
      </c>
      <c r="E134" s="41"/>
      <c r="F134" s="246" t="s">
        <v>301</v>
      </c>
      <c r="G134" s="41"/>
      <c r="H134" s="41"/>
      <c r="I134" s="149"/>
      <c r="J134" s="41"/>
      <c r="K134" s="41"/>
      <c r="L134" s="45"/>
      <c r="M134" s="244"/>
      <c r="N134" s="245"/>
      <c r="O134" s="86"/>
      <c r="P134" s="86"/>
      <c r="Q134" s="86"/>
      <c r="R134" s="86"/>
      <c r="S134" s="86"/>
      <c r="T134" s="87"/>
      <c r="U134" s="39"/>
      <c r="V134" s="39"/>
      <c r="W134" s="39"/>
      <c r="X134" s="39"/>
      <c r="Y134" s="39"/>
      <c r="Z134" s="39"/>
      <c r="AA134" s="39"/>
      <c r="AB134" s="39"/>
      <c r="AC134" s="39"/>
      <c r="AD134" s="39"/>
      <c r="AE134" s="39"/>
      <c r="AT134" s="17" t="s">
        <v>294</v>
      </c>
      <c r="AU134" s="17" t="s">
        <v>89</v>
      </c>
    </row>
    <row r="135" s="13" customFormat="1">
      <c r="A135" s="13"/>
      <c r="B135" s="247"/>
      <c r="C135" s="248"/>
      <c r="D135" s="242" t="s">
        <v>248</v>
      </c>
      <c r="E135" s="249" t="s">
        <v>39</v>
      </c>
      <c r="F135" s="250" t="s">
        <v>1644</v>
      </c>
      <c r="G135" s="248"/>
      <c r="H135" s="251">
        <v>120</v>
      </c>
      <c r="I135" s="252"/>
      <c r="J135" s="248"/>
      <c r="K135" s="248"/>
      <c r="L135" s="253"/>
      <c r="M135" s="254"/>
      <c r="N135" s="255"/>
      <c r="O135" s="255"/>
      <c r="P135" s="255"/>
      <c r="Q135" s="255"/>
      <c r="R135" s="255"/>
      <c r="S135" s="255"/>
      <c r="T135" s="256"/>
      <c r="U135" s="13"/>
      <c r="V135" s="13"/>
      <c r="W135" s="13"/>
      <c r="X135" s="13"/>
      <c r="Y135" s="13"/>
      <c r="Z135" s="13"/>
      <c r="AA135" s="13"/>
      <c r="AB135" s="13"/>
      <c r="AC135" s="13"/>
      <c r="AD135" s="13"/>
      <c r="AE135" s="13"/>
      <c r="AT135" s="257" t="s">
        <v>248</v>
      </c>
      <c r="AU135" s="257" t="s">
        <v>89</v>
      </c>
      <c r="AV135" s="13" t="s">
        <v>89</v>
      </c>
      <c r="AW135" s="13" t="s">
        <v>41</v>
      </c>
      <c r="AX135" s="13" t="s">
        <v>80</v>
      </c>
      <c r="AY135" s="257" t="s">
        <v>235</v>
      </c>
    </row>
    <row r="136" s="14" customFormat="1">
      <c r="A136" s="14"/>
      <c r="B136" s="258"/>
      <c r="C136" s="259"/>
      <c r="D136" s="242" t="s">
        <v>248</v>
      </c>
      <c r="E136" s="260" t="s">
        <v>39</v>
      </c>
      <c r="F136" s="261" t="s">
        <v>250</v>
      </c>
      <c r="G136" s="259"/>
      <c r="H136" s="262">
        <v>120</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248</v>
      </c>
      <c r="AU136" s="268" t="s">
        <v>89</v>
      </c>
      <c r="AV136" s="14" t="s">
        <v>242</v>
      </c>
      <c r="AW136" s="14" t="s">
        <v>41</v>
      </c>
      <c r="AX136" s="14" t="s">
        <v>87</v>
      </c>
      <c r="AY136" s="268" t="s">
        <v>235</v>
      </c>
    </row>
    <row r="137" s="2" customFormat="1" ht="21.75" customHeight="1">
      <c r="A137" s="39"/>
      <c r="B137" s="40"/>
      <c r="C137" s="269" t="s">
        <v>302</v>
      </c>
      <c r="D137" s="269" t="s">
        <v>290</v>
      </c>
      <c r="E137" s="270" t="s">
        <v>489</v>
      </c>
      <c r="F137" s="271" t="s">
        <v>490</v>
      </c>
      <c r="G137" s="272" t="s">
        <v>197</v>
      </c>
      <c r="H137" s="273">
        <v>1690</v>
      </c>
      <c r="I137" s="274"/>
      <c r="J137" s="275">
        <f>ROUND(I137*H137,2)</f>
        <v>0</v>
      </c>
      <c r="K137" s="271" t="s">
        <v>241</v>
      </c>
      <c r="L137" s="276"/>
      <c r="M137" s="277" t="s">
        <v>39</v>
      </c>
      <c r="N137" s="278" t="s">
        <v>53</v>
      </c>
      <c r="O137" s="86"/>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289</v>
      </c>
      <c r="AT137" s="240" t="s">
        <v>290</v>
      </c>
      <c r="AU137" s="240" t="s">
        <v>89</v>
      </c>
      <c r="AY137" s="17" t="s">
        <v>235</v>
      </c>
      <c r="BE137" s="241">
        <f>IF(N137="základní",J137,0)</f>
        <v>0</v>
      </c>
      <c r="BF137" s="241">
        <f>IF(N137="snížená",J137,0)</f>
        <v>0</v>
      </c>
      <c r="BG137" s="241">
        <f>IF(N137="zákl. přenesená",J137,0)</f>
        <v>0</v>
      </c>
      <c r="BH137" s="241">
        <f>IF(N137="sníž. přenesená",J137,0)</f>
        <v>0</v>
      </c>
      <c r="BI137" s="241">
        <f>IF(N137="nulová",J137,0)</f>
        <v>0</v>
      </c>
      <c r="BJ137" s="17" t="s">
        <v>242</v>
      </c>
      <c r="BK137" s="241">
        <f>ROUND(I137*H137,2)</f>
        <v>0</v>
      </c>
      <c r="BL137" s="17" t="s">
        <v>242</v>
      </c>
      <c r="BM137" s="240" t="s">
        <v>1658</v>
      </c>
    </row>
    <row r="138" s="2" customFormat="1">
      <c r="A138" s="39"/>
      <c r="B138" s="40"/>
      <c r="C138" s="41"/>
      <c r="D138" s="242" t="s">
        <v>244</v>
      </c>
      <c r="E138" s="41"/>
      <c r="F138" s="243" t="s">
        <v>490</v>
      </c>
      <c r="G138" s="41"/>
      <c r="H138" s="41"/>
      <c r="I138" s="149"/>
      <c r="J138" s="41"/>
      <c r="K138" s="41"/>
      <c r="L138" s="45"/>
      <c r="M138" s="244"/>
      <c r="N138" s="245"/>
      <c r="O138" s="86"/>
      <c r="P138" s="86"/>
      <c r="Q138" s="86"/>
      <c r="R138" s="86"/>
      <c r="S138" s="86"/>
      <c r="T138" s="87"/>
      <c r="U138" s="39"/>
      <c r="V138" s="39"/>
      <c r="W138" s="39"/>
      <c r="X138" s="39"/>
      <c r="Y138" s="39"/>
      <c r="Z138" s="39"/>
      <c r="AA138" s="39"/>
      <c r="AB138" s="39"/>
      <c r="AC138" s="39"/>
      <c r="AD138" s="39"/>
      <c r="AE138" s="39"/>
      <c r="AT138" s="17" t="s">
        <v>244</v>
      </c>
      <c r="AU138" s="17" t="s">
        <v>89</v>
      </c>
    </row>
    <row r="139" s="2" customFormat="1">
      <c r="A139" s="39"/>
      <c r="B139" s="40"/>
      <c r="C139" s="41"/>
      <c r="D139" s="242" t="s">
        <v>294</v>
      </c>
      <c r="E139" s="41"/>
      <c r="F139" s="246" t="s">
        <v>301</v>
      </c>
      <c r="G139" s="41"/>
      <c r="H139" s="41"/>
      <c r="I139" s="149"/>
      <c r="J139" s="41"/>
      <c r="K139" s="41"/>
      <c r="L139" s="45"/>
      <c r="M139" s="244"/>
      <c r="N139" s="245"/>
      <c r="O139" s="86"/>
      <c r="P139" s="86"/>
      <c r="Q139" s="86"/>
      <c r="R139" s="86"/>
      <c r="S139" s="86"/>
      <c r="T139" s="87"/>
      <c r="U139" s="39"/>
      <c r="V139" s="39"/>
      <c r="W139" s="39"/>
      <c r="X139" s="39"/>
      <c r="Y139" s="39"/>
      <c r="Z139" s="39"/>
      <c r="AA139" s="39"/>
      <c r="AB139" s="39"/>
      <c r="AC139" s="39"/>
      <c r="AD139" s="39"/>
      <c r="AE139" s="39"/>
      <c r="AT139" s="17" t="s">
        <v>294</v>
      </c>
      <c r="AU139" s="17" t="s">
        <v>89</v>
      </c>
    </row>
    <row r="140" s="13" customFormat="1">
      <c r="A140" s="13"/>
      <c r="B140" s="247"/>
      <c r="C140" s="248"/>
      <c r="D140" s="242" t="s">
        <v>248</v>
      </c>
      <c r="E140" s="249" t="s">
        <v>39</v>
      </c>
      <c r="F140" s="250" t="s">
        <v>477</v>
      </c>
      <c r="G140" s="248"/>
      <c r="H140" s="251">
        <v>1690</v>
      </c>
      <c r="I140" s="252"/>
      <c r="J140" s="248"/>
      <c r="K140" s="248"/>
      <c r="L140" s="253"/>
      <c r="M140" s="254"/>
      <c r="N140" s="255"/>
      <c r="O140" s="255"/>
      <c r="P140" s="255"/>
      <c r="Q140" s="255"/>
      <c r="R140" s="255"/>
      <c r="S140" s="255"/>
      <c r="T140" s="256"/>
      <c r="U140" s="13"/>
      <c r="V140" s="13"/>
      <c r="W140" s="13"/>
      <c r="X140" s="13"/>
      <c r="Y140" s="13"/>
      <c r="Z140" s="13"/>
      <c r="AA140" s="13"/>
      <c r="AB140" s="13"/>
      <c r="AC140" s="13"/>
      <c r="AD140" s="13"/>
      <c r="AE140" s="13"/>
      <c r="AT140" s="257" t="s">
        <v>248</v>
      </c>
      <c r="AU140" s="257" t="s">
        <v>89</v>
      </c>
      <c r="AV140" s="13" t="s">
        <v>89</v>
      </c>
      <c r="AW140" s="13" t="s">
        <v>41</v>
      </c>
      <c r="AX140" s="13" t="s">
        <v>80</v>
      </c>
      <c r="AY140" s="257" t="s">
        <v>235</v>
      </c>
    </row>
    <row r="141" s="14" customFormat="1">
      <c r="A141" s="14"/>
      <c r="B141" s="258"/>
      <c r="C141" s="259"/>
      <c r="D141" s="242" t="s">
        <v>248</v>
      </c>
      <c r="E141" s="260" t="s">
        <v>39</v>
      </c>
      <c r="F141" s="261" t="s">
        <v>250</v>
      </c>
      <c r="G141" s="259"/>
      <c r="H141" s="262">
        <v>1690</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248</v>
      </c>
      <c r="AU141" s="268" t="s">
        <v>89</v>
      </c>
      <c r="AV141" s="14" t="s">
        <v>242</v>
      </c>
      <c r="AW141" s="14" t="s">
        <v>41</v>
      </c>
      <c r="AX141" s="14" t="s">
        <v>87</v>
      </c>
      <c r="AY141" s="268" t="s">
        <v>235</v>
      </c>
    </row>
    <row r="142" s="2" customFormat="1" ht="21.75" customHeight="1">
      <c r="A142" s="39"/>
      <c r="B142" s="40"/>
      <c r="C142" s="269" t="s">
        <v>307</v>
      </c>
      <c r="D142" s="269" t="s">
        <v>290</v>
      </c>
      <c r="E142" s="270" t="s">
        <v>489</v>
      </c>
      <c r="F142" s="271" t="s">
        <v>490</v>
      </c>
      <c r="G142" s="272" t="s">
        <v>197</v>
      </c>
      <c r="H142" s="273">
        <v>1630</v>
      </c>
      <c r="I142" s="274"/>
      <c r="J142" s="275">
        <f>ROUND(I142*H142,2)</f>
        <v>0</v>
      </c>
      <c r="K142" s="271" t="s">
        <v>241</v>
      </c>
      <c r="L142" s="276"/>
      <c r="M142" s="277" t="s">
        <v>39</v>
      </c>
      <c r="N142" s="278" t="s">
        <v>53</v>
      </c>
      <c r="O142" s="86"/>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289</v>
      </c>
      <c r="AT142" s="240" t="s">
        <v>290</v>
      </c>
      <c r="AU142" s="240" t="s">
        <v>89</v>
      </c>
      <c r="AY142" s="17" t="s">
        <v>235</v>
      </c>
      <c r="BE142" s="241">
        <f>IF(N142="základní",J142,0)</f>
        <v>0</v>
      </c>
      <c r="BF142" s="241">
        <f>IF(N142="snížená",J142,0)</f>
        <v>0</v>
      </c>
      <c r="BG142" s="241">
        <f>IF(N142="zákl. přenesená",J142,0)</f>
        <v>0</v>
      </c>
      <c r="BH142" s="241">
        <f>IF(N142="sníž. přenesená",J142,0)</f>
        <v>0</v>
      </c>
      <c r="BI142" s="241">
        <f>IF(N142="nulová",J142,0)</f>
        <v>0</v>
      </c>
      <c r="BJ142" s="17" t="s">
        <v>242</v>
      </c>
      <c r="BK142" s="241">
        <f>ROUND(I142*H142,2)</f>
        <v>0</v>
      </c>
      <c r="BL142" s="17" t="s">
        <v>242</v>
      </c>
      <c r="BM142" s="240" t="s">
        <v>1659</v>
      </c>
    </row>
    <row r="143" s="2" customFormat="1">
      <c r="A143" s="39"/>
      <c r="B143" s="40"/>
      <c r="C143" s="41"/>
      <c r="D143" s="242" t="s">
        <v>244</v>
      </c>
      <c r="E143" s="41"/>
      <c r="F143" s="243" t="s">
        <v>490</v>
      </c>
      <c r="G143" s="41"/>
      <c r="H143" s="41"/>
      <c r="I143" s="149"/>
      <c r="J143" s="41"/>
      <c r="K143" s="41"/>
      <c r="L143" s="45"/>
      <c r="M143" s="244"/>
      <c r="N143" s="245"/>
      <c r="O143" s="86"/>
      <c r="P143" s="86"/>
      <c r="Q143" s="86"/>
      <c r="R143" s="86"/>
      <c r="S143" s="86"/>
      <c r="T143" s="87"/>
      <c r="U143" s="39"/>
      <c r="V143" s="39"/>
      <c r="W143" s="39"/>
      <c r="X143" s="39"/>
      <c r="Y143" s="39"/>
      <c r="Z143" s="39"/>
      <c r="AA143" s="39"/>
      <c r="AB143" s="39"/>
      <c r="AC143" s="39"/>
      <c r="AD143" s="39"/>
      <c r="AE143" s="39"/>
      <c r="AT143" s="17" t="s">
        <v>244</v>
      </c>
      <c r="AU143" s="17" t="s">
        <v>89</v>
      </c>
    </row>
    <row r="144" s="2" customFormat="1">
      <c r="A144" s="39"/>
      <c r="B144" s="40"/>
      <c r="C144" s="41"/>
      <c r="D144" s="242" t="s">
        <v>294</v>
      </c>
      <c r="E144" s="41"/>
      <c r="F144" s="246" t="s">
        <v>301</v>
      </c>
      <c r="G144" s="41"/>
      <c r="H144" s="41"/>
      <c r="I144" s="149"/>
      <c r="J144" s="41"/>
      <c r="K144" s="41"/>
      <c r="L144" s="45"/>
      <c r="M144" s="244"/>
      <c r="N144" s="245"/>
      <c r="O144" s="86"/>
      <c r="P144" s="86"/>
      <c r="Q144" s="86"/>
      <c r="R144" s="86"/>
      <c r="S144" s="86"/>
      <c r="T144" s="87"/>
      <c r="U144" s="39"/>
      <c r="V144" s="39"/>
      <c r="W144" s="39"/>
      <c r="X144" s="39"/>
      <c r="Y144" s="39"/>
      <c r="Z144" s="39"/>
      <c r="AA144" s="39"/>
      <c r="AB144" s="39"/>
      <c r="AC144" s="39"/>
      <c r="AD144" s="39"/>
      <c r="AE144" s="39"/>
      <c r="AT144" s="17" t="s">
        <v>294</v>
      </c>
      <c r="AU144" s="17" t="s">
        <v>89</v>
      </c>
    </row>
    <row r="145" s="13" customFormat="1">
      <c r="A145" s="13"/>
      <c r="B145" s="247"/>
      <c r="C145" s="248"/>
      <c r="D145" s="242" t="s">
        <v>248</v>
      </c>
      <c r="E145" s="249" t="s">
        <v>39</v>
      </c>
      <c r="F145" s="250" t="s">
        <v>1645</v>
      </c>
      <c r="G145" s="248"/>
      <c r="H145" s="251">
        <v>1630</v>
      </c>
      <c r="I145" s="252"/>
      <c r="J145" s="248"/>
      <c r="K145" s="248"/>
      <c r="L145" s="253"/>
      <c r="M145" s="254"/>
      <c r="N145" s="255"/>
      <c r="O145" s="255"/>
      <c r="P145" s="255"/>
      <c r="Q145" s="255"/>
      <c r="R145" s="255"/>
      <c r="S145" s="255"/>
      <c r="T145" s="256"/>
      <c r="U145" s="13"/>
      <c r="V145" s="13"/>
      <c r="W145" s="13"/>
      <c r="X145" s="13"/>
      <c r="Y145" s="13"/>
      <c r="Z145" s="13"/>
      <c r="AA145" s="13"/>
      <c r="AB145" s="13"/>
      <c r="AC145" s="13"/>
      <c r="AD145" s="13"/>
      <c r="AE145" s="13"/>
      <c r="AT145" s="257" t="s">
        <v>248</v>
      </c>
      <c r="AU145" s="257" t="s">
        <v>89</v>
      </c>
      <c r="AV145" s="13" t="s">
        <v>89</v>
      </c>
      <c r="AW145" s="13" t="s">
        <v>41</v>
      </c>
      <c r="AX145" s="13" t="s">
        <v>80</v>
      </c>
      <c r="AY145" s="257" t="s">
        <v>235</v>
      </c>
    </row>
    <row r="146" s="14" customFormat="1">
      <c r="A146" s="14"/>
      <c r="B146" s="258"/>
      <c r="C146" s="259"/>
      <c r="D146" s="242" t="s">
        <v>248</v>
      </c>
      <c r="E146" s="260" t="s">
        <v>39</v>
      </c>
      <c r="F146" s="261" t="s">
        <v>250</v>
      </c>
      <c r="G146" s="259"/>
      <c r="H146" s="262">
        <v>1630</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248</v>
      </c>
      <c r="AU146" s="268" t="s">
        <v>89</v>
      </c>
      <c r="AV146" s="14" t="s">
        <v>242</v>
      </c>
      <c r="AW146" s="14" t="s">
        <v>41</v>
      </c>
      <c r="AX146" s="14" t="s">
        <v>87</v>
      </c>
      <c r="AY146" s="268" t="s">
        <v>235</v>
      </c>
    </row>
    <row r="147" s="2" customFormat="1" ht="21.75" customHeight="1">
      <c r="A147" s="39"/>
      <c r="B147" s="40"/>
      <c r="C147" s="269" t="s">
        <v>313</v>
      </c>
      <c r="D147" s="269" t="s">
        <v>290</v>
      </c>
      <c r="E147" s="270" t="s">
        <v>298</v>
      </c>
      <c r="F147" s="271" t="s">
        <v>299</v>
      </c>
      <c r="G147" s="272" t="s">
        <v>191</v>
      </c>
      <c r="H147" s="273">
        <v>160</v>
      </c>
      <c r="I147" s="274"/>
      <c r="J147" s="275">
        <f>ROUND(I147*H147,2)</f>
        <v>0</v>
      </c>
      <c r="K147" s="271" t="s">
        <v>241</v>
      </c>
      <c r="L147" s="276"/>
      <c r="M147" s="277" t="s">
        <v>39</v>
      </c>
      <c r="N147" s="278" t="s">
        <v>53</v>
      </c>
      <c r="O147" s="86"/>
      <c r="P147" s="238">
        <f>O147*H147</f>
        <v>0</v>
      </c>
      <c r="Q147" s="238">
        <v>0</v>
      </c>
      <c r="R147" s="238">
        <f>Q147*H147</f>
        <v>0</v>
      </c>
      <c r="S147" s="238">
        <v>0</v>
      </c>
      <c r="T147" s="239">
        <f>S147*H147</f>
        <v>0</v>
      </c>
      <c r="U147" s="39"/>
      <c r="V147" s="39"/>
      <c r="W147" s="39"/>
      <c r="X147" s="39"/>
      <c r="Y147" s="39"/>
      <c r="Z147" s="39"/>
      <c r="AA147" s="39"/>
      <c r="AB147" s="39"/>
      <c r="AC147" s="39"/>
      <c r="AD147" s="39"/>
      <c r="AE147" s="39"/>
      <c r="AR147" s="240" t="s">
        <v>289</v>
      </c>
      <c r="AT147" s="240" t="s">
        <v>290</v>
      </c>
      <c r="AU147" s="240" t="s">
        <v>89</v>
      </c>
      <c r="AY147" s="17" t="s">
        <v>235</v>
      </c>
      <c r="BE147" s="241">
        <f>IF(N147="základní",J147,0)</f>
        <v>0</v>
      </c>
      <c r="BF147" s="241">
        <f>IF(N147="snížená",J147,0)</f>
        <v>0</v>
      </c>
      <c r="BG147" s="241">
        <f>IF(N147="zákl. přenesená",J147,0)</f>
        <v>0</v>
      </c>
      <c r="BH147" s="241">
        <f>IF(N147="sníž. přenesená",J147,0)</f>
        <v>0</v>
      </c>
      <c r="BI147" s="241">
        <f>IF(N147="nulová",J147,0)</f>
        <v>0</v>
      </c>
      <c r="BJ147" s="17" t="s">
        <v>242</v>
      </c>
      <c r="BK147" s="241">
        <f>ROUND(I147*H147,2)</f>
        <v>0</v>
      </c>
      <c r="BL147" s="17" t="s">
        <v>242</v>
      </c>
      <c r="BM147" s="240" t="s">
        <v>1660</v>
      </c>
    </row>
    <row r="148" s="2" customFormat="1">
      <c r="A148" s="39"/>
      <c r="B148" s="40"/>
      <c r="C148" s="41"/>
      <c r="D148" s="242" t="s">
        <v>244</v>
      </c>
      <c r="E148" s="41"/>
      <c r="F148" s="243" t="s">
        <v>299</v>
      </c>
      <c r="G148" s="41"/>
      <c r="H148" s="41"/>
      <c r="I148" s="149"/>
      <c r="J148" s="41"/>
      <c r="K148" s="41"/>
      <c r="L148" s="45"/>
      <c r="M148" s="244"/>
      <c r="N148" s="245"/>
      <c r="O148" s="86"/>
      <c r="P148" s="86"/>
      <c r="Q148" s="86"/>
      <c r="R148" s="86"/>
      <c r="S148" s="86"/>
      <c r="T148" s="87"/>
      <c r="U148" s="39"/>
      <c r="V148" s="39"/>
      <c r="W148" s="39"/>
      <c r="X148" s="39"/>
      <c r="Y148" s="39"/>
      <c r="Z148" s="39"/>
      <c r="AA148" s="39"/>
      <c r="AB148" s="39"/>
      <c r="AC148" s="39"/>
      <c r="AD148" s="39"/>
      <c r="AE148" s="39"/>
      <c r="AT148" s="17" t="s">
        <v>244</v>
      </c>
      <c r="AU148" s="17" t="s">
        <v>89</v>
      </c>
    </row>
    <row r="149" s="2" customFormat="1">
      <c r="A149" s="39"/>
      <c r="B149" s="40"/>
      <c r="C149" s="41"/>
      <c r="D149" s="242" t="s">
        <v>294</v>
      </c>
      <c r="E149" s="41"/>
      <c r="F149" s="246" t="s">
        <v>301</v>
      </c>
      <c r="G149" s="41"/>
      <c r="H149" s="41"/>
      <c r="I149" s="149"/>
      <c r="J149" s="41"/>
      <c r="K149" s="41"/>
      <c r="L149" s="45"/>
      <c r="M149" s="244"/>
      <c r="N149" s="245"/>
      <c r="O149" s="86"/>
      <c r="P149" s="86"/>
      <c r="Q149" s="86"/>
      <c r="R149" s="86"/>
      <c r="S149" s="86"/>
      <c r="T149" s="87"/>
      <c r="U149" s="39"/>
      <c r="V149" s="39"/>
      <c r="W149" s="39"/>
      <c r="X149" s="39"/>
      <c r="Y149" s="39"/>
      <c r="Z149" s="39"/>
      <c r="AA149" s="39"/>
      <c r="AB149" s="39"/>
      <c r="AC149" s="39"/>
      <c r="AD149" s="39"/>
      <c r="AE149" s="39"/>
      <c r="AT149" s="17" t="s">
        <v>294</v>
      </c>
      <c r="AU149" s="17" t="s">
        <v>89</v>
      </c>
    </row>
    <row r="150" s="13" customFormat="1">
      <c r="A150" s="13"/>
      <c r="B150" s="247"/>
      <c r="C150" s="248"/>
      <c r="D150" s="242" t="s">
        <v>248</v>
      </c>
      <c r="E150" s="249" t="s">
        <v>39</v>
      </c>
      <c r="F150" s="250" t="s">
        <v>1646</v>
      </c>
      <c r="G150" s="248"/>
      <c r="H150" s="251">
        <v>160</v>
      </c>
      <c r="I150" s="252"/>
      <c r="J150" s="248"/>
      <c r="K150" s="248"/>
      <c r="L150" s="253"/>
      <c r="M150" s="254"/>
      <c r="N150" s="255"/>
      <c r="O150" s="255"/>
      <c r="P150" s="255"/>
      <c r="Q150" s="255"/>
      <c r="R150" s="255"/>
      <c r="S150" s="255"/>
      <c r="T150" s="256"/>
      <c r="U150" s="13"/>
      <c r="V150" s="13"/>
      <c r="W150" s="13"/>
      <c r="X150" s="13"/>
      <c r="Y150" s="13"/>
      <c r="Z150" s="13"/>
      <c r="AA150" s="13"/>
      <c r="AB150" s="13"/>
      <c r="AC150" s="13"/>
      <c r="AD150" s="13"/>
      <c r="AE150" s="13"/>
      <c r="AT150" s="257" t="s">
        <v>248</v>
      </c>
      <c r="AU150" s="257" t="s">
        <v>89</v>
      </c>
      <c r="AV150" s="13" t="s">
        <v>89</v>
      </c>
      <c r="AW150" s="13" t="s">
        <v>41</v>
      </c>
      <c r="AX150" s="13" t="s">
        <v>80</v>
      </c>
      <c r="AY150" s="257" t="s">
        <v>235</v>
      </c>
    </row>
    <row r="151" s="14" customFormat="1">
      <c r="A151" s="14"/>
      <c r="B151" s="258"/>
      <c r="C151" s="259"/>
      <c r="D151" s="242" t="s">
        <v>248</v>
      </c>
      <c r="E151" s="260" t="s">
        <v>39</v>
      </c>
      <c r="F151" s="261" t="s">
        <v>250</v>
      </c>
      <c r="G151" s="259"/>
      <c r="H151" s="262">
        <v>160</v>
      </c>
      <c r="I151" s="263"/>
      <c r="J151" s="259"/>
      <c r="K151" s="259"/>
      <c r="L151" s="264"/>
      <c r="M151" s="265"/>
      <c r="N151" s="266"/>
      <c r="O151" s="266"/>
      <c r="P151" s="266"/>
      <c r="Q151" s="266"/>
      <c r="R151" s="266"/>
      <c r="S151" s="266"/>
      <c r="T151" s="267"/>
      <c r="U151" s="14"/>
      <c r="V151" s="14"/>
      <c r="W151" s="14"/>
      <c r="X151" s="14"/>
      <c r="Y151" s="14"/>
      <c r="Z151" s="14"/>
      <c r="AA151" s="14"/>
      <c r="AB151" s="14"/>
      <c r="AC151" s="14"/>
      <c r="AD151" s="14"/>
      <c r="AE151" s="14"/>
      <c r="AT151" s="268" t="s">
        <v>248</v>
      </c>
      <c r="AU151" s="268" t="s">
        <v>89</v>
      </c>
      <c r="AV151" s="14" t="s">
        <v>242</v>
      </c>
      <c r="AW151" s="14" t="s">
        <v>41</v>
      </c>
      <c r="AX151" s="14" t="s">
        <v>87</v>
      </c>
      <c r="AY151" s="268" t="s">
        <v>235</v>
      </c>
    </row>
    <row r="152" s="2" customFormat="1" ht="21.75" customHeight="1">
      <c r="A152" s="39"/>
      <c r="B152" s="40"/>
      <c r="C152" s="269" t="s">
        <v>318</v>
      </c>
      <c r="D152" s="269" t="s">
        <v>290</v>
      </c>
      <c r="E152" s="270" t="s">
        <v>489</v>
      </c>
      <c r="F152" s="271" t="s">
        <v>490</v>
      </c>
      <c r="G152" s="272" t="s">
        <v>197</v>
      </c>
      <c r="H152" s="273">
        <v>190</v>
      </c>
      <c r="I152" s="274"/>
      <c r="J152" s="275">
        <f>ROUND(I152*H152,2)</f>
        <v>0</v>
      </c>
      <c r="K152" s="271" t="s">
        <v>241</v>
      </c>
      <c r="L152" s="276"/>
      <c r="M152" s="277" t="s">
        <v>39</v>
      </c>
      <c r="N152" s="278" t="s">
        <v>53</v>
      </c>
      <c r="O152" s="86"/>
      <c r="P152" s="238">
        <f>O152*H152</f>
        <v>0</v>
      </c>
      <c r="Q152" s="238">
        <v>0</v>
      </c>
      <c r="R152" s="238">
        <f>Q152*H152</f>
        <v>0</v>
      </c>
      <c r="S152" s="238">
        <v>0</v>
      </c>
      <c r="T152" s="239">
        <f>S152*H152</f>
        <v>0</v>
      </c>
      <c r="U152" s="39"/>
      <c r="V152" s="39"/>
      <c r="W152" s="39"/>
      <c r="X152" s="39"/>
      <c r="Y152" s="39"/>
      <c r="Z152" s="39"/>
      <c r="AA152" s="39"/>
      <c r="AB152" s="39"/>
      <c r="AC152" s="39"/>
      <c r="AD152" s="39"/>
      <c r="AE152" s="39"/>
      <c r="AR152" s="240" t="s">
        <v>289</v>
      </c>
      <c r="AT152" s="240" t="s">
        <v>290</v>
      </c>
      <c r="AU152" s="240" t="s">
        <v>89</v>
      </c>
      <c r="AY152" s="17" t="s">
        <v>235</v>
      </c>
      <c r="BE152" s="241">
        <f>IF(N152="základní",J152,0)</f>
        <v>0</v>
      </c>
      <c r="BF152" s="241">
        <f>IF(N152="snížená",J152,0)</f>
        <v>0</v>
      </c>
      <c r="BG152" s="241">
        <f>IF(N152="zákl. přenesená",J152,0)</f>
        <v>0</v>
      </c>
      <c r="BH152" s="241">
        <f>IF(N152="sníž. přenesená",J152,0)</f>
        <v>0</v>
      </c>
      <c r="BI152" s="241">
        <f>IF(N152="nulová",J152,0)</f>
        <v>0</v>
      </c>
      <c r="BJ152" s="17" t="s">
        <v>242</v>
      </c>
      <c r="BK152" s="241">
        <f>ROUND(I152*H152,2)</f>
        <v>0</v>
      </c>
      <c r="BL152" s="17" t="s">
        <v>242</v>
      </c>
      <c r="BM152" s="240" t="s">
        <v>1661</v>
      </c>
    </row>
    <row r="153" s="2" customFormat="1">
      <c r="A153" s="39"/>
      <c r="B153" s="40"/>
      <c r="C153" s="41"/>
      <c r="D153" s="242" t="s">
        <v>244</v>
      </c>
      <c r="E153" s="41"/>
      <c r="F153" s="243" t="s">
        <v>490</v>
      </c>
      <c r="G153" s="41"/>
      <c r="H153" s="41"/>
      <c r="I153" s="149"/>
      <c r="J153" s="41"/>
      <c r="K153" s="41"/>
      <c r="L153" s="45"/>
      <c r="M153" s="244"/>
      <c r="N153" s="245"/>
      <c r="O153" s="86"/>
      <c r="P153" s="86"/>
      <c r="Q153" s="86"/>
      <c r="R153" s="86"/>
      <c r="S153" s="86"/>
      <c r="T153" s="87"/>
      <c r="U153" s="39"/>
      <c r="V153" s="39"/>
      <c r="W153" s="39"/>
      <c r="X153" s="39"/>
      <c r="Y153" s="39"/>
      <c r="Z153" s="39"/>
      <c r="AA153" s="39"/>
      <c r="AB153" s="39"/>
      <c r="AC153" s="39"/>
      <c r="AD153" s="39"/>
      <c r="AE153" s="39"/>
      <c r="AT153" s="17" t="s">
        <v>244</v>
      </c>
      <c r="AU153" s="17" t="s">
        <v>89</v>
      </c>
    </row>
    <row r="154" s="2" customFormat="1">
      <c r="A154" s="39"/>
      <c r="B154" s="40"/>
      <c r="C154" s="41"/>
      <c r="D154" s="242" t="s">
        <v>294</v>
      </c>
      <c r="E154" s="41"/>
      <c r="F154" s="246" t="s">
        <v>301</v>
      </c>
      <c r="G154" s="41"/>
      <c r="H154" s="41"/>
      <c r="I154" s="149"/>
      <c r="J154" s="41"/>
      <c r="K154" s="41"/>
      <c r="L154" s="45"/>
      <c r="M154" s="244"/>
      <c r="N154" s="245"/>
      <c r="O154" s="86"/>
      <c r="P154" s="86"/>
      <c r="Q154" s="86"/>
      <c r="R154" s="86"/>
      <c r="S154" s="86"/>
      <c r="T154" s="87"/>
      <c r="U154" s="39"/>
      <c r="V154" s="39"/>
      <c r="W154" s="39"/>
      <c r="X154" s="39"/>
      <c r="Y154" s="39"/>
      <c r="Z154" s="39"/>
      <c r="AA154" s="39"/>
      <c r="AB154" s="39"/>
      <c r="AC154" s="39"/>
      <c r="AD154" s="39"/>
      <c r="AE154" s="39"/>
      <c r="AT154" s="17" t="s">
        <v>294</v>
      </c>
      <c r="AU154" s="17" t="s">
        <v>89</v>
      </c>
    </row>
    <row r="155" s="13" customFormat="1">
      <c r="A155" s="13"/>
      <c r="B155" s="247"/>
      <c r="C155" s="248"/>
      <c r="D155" s="242" t="s">
        <v>248</v>
      </c>
      <c r="E155" s="249" t="s">
        <v>39</v>
      </c>
      <c r="F155" s="250" t="s">
        <v>1158</v>
      </c>
      <c r="G155" s="248"/>
      <c r="H155" s="251">
        <v>190</v>
      </c>
      <c r="I155" s="252"/>
      <c r="J155" s="248"/>
      <c r="K155" s="248"/>
      <c r="L155" s="253"/>
      <c r="M155" s="254"/>
      <c r="N155" s="255"/>
      <c r="O155" s="255"/>
      <c r="P155" s="255"/>
      <c r="Q155" s="255"/>
      <c r="R155" s="255"/>
      <c r="S155" s="255"/>
      <c r="T155" s="256"/>
      <c r="U155" s="13"/>
      <c r="V155" s="13"/>
      <c r="W155" s="13"/>
      <c r="X155" s="13"/>
      <c r="Y155" s="13"/>
      <c r="Z155" s="13"/>
      <c r="AA155" s="13"/>
      <c r="AB155" s="13"/>
      <c r="AC155" s="13"/>
      <c r="AD155" s="13"/>
      <c r="AE155" s="13"/>
      <c r="AT155" s="257" t="s">
        <v>248</v>
      </c>
      <c r="AU155" s="257" t="s">
        <v>89</v>
      </c>
      <c r="AV155" s="13" t="s">
        <v>89</v>
      </c>
      <c r="AW155" s="13" t="s">
        <v>41</v>
      </c>
      <c r="AX155" s="13" t="s">
        <v>80</v>
      </c>
      <c r="AY155" s="257" t="s">
        <v>235</v>
      </c>
    </row>
    <row r="156" s="14" customFormat="1">
      <c r="A156" s="14"/>
      <c r="B156" s="258"/>
      <c r="C156" s="259"/>
      <c r="D156" s="242" t="s">
        <v>248</v>
      </c>
      <c r="E156" s="260" t="s">
        <v>39</v>
      </c>
      <c r="F156" s="261" t="s">
        <v>250</v>
      </c>
      <c r="G156" s="259"/>
      <c r="H156" s="262">
        <v>190</v>
      </c>
      <c r="I156" s="263"/>
      <c r="J156" s="259"/>
      <c r="K156" s="259"/>
      <c r="L156" s="264"/>
      <c r="M156" s="265"/>
      <c r="N156" s="266"/>
      <c r="O156" s="266"/>
      <c r="P156" s="266"/>
      <c r="Q156" s="266"/>
      <c r="R156" s="266"/>
      <c r="S156" s="266"/>
      <c r="T156" s="267"/>
      <c r="U156" s="14"/>
      <c r="V156" s="14"/>
      <c r="W156" s="14"/>
      <c r="X156" s="14"/>
      <c r="Y156" s="14"/>
      <c r="Z156" s="14"/>
      <c r="AA156" s="14"/>
      <c r="AB156" s="14"/>
      <c r="AC156" s="14"/>
      <c r="AD156" s="14"/>
      <c r="AE156" s="14"/>
      <c r="AT156" s="268" t="s">
        <v>248</v>
      </c>
      <c r="AU156" s="268" t="s">
        <v>89</v>
      </c>
      <c r="AV156" s="14" t="s">
        <v>242</v>
      </c>
      <c r="AW156" s="14" t="s">
        <v>41</v>
      </c>
      <c r="AX156" s="14" t="s">
        <v>87</v>
      </c>
      <c r="AY156" s="268" t="s">
        <v>235</v>
      </c>
    </row>
    <row r="157" s="2" customFormat="1" ht="21.75" customHeight="1">
      <c r="A157" s="39"/>
      <c r="B157" s="40"/>
      <c r="C157" s="269" t="s">
        <v>323</v>
      </c>
      <c r="D157" s="269" t="s">
        <v>290</v>
      </c>
      <c r="E157" s="270" t="s">
        <v>1019</v>
      </c>
      <c r="F157" s="271" t="s">
        <v>1020</v>
      </c>
      <c r="G157" s="272" t="s">
        <v>191</v>
      </c>
      <c r="H157" s="273">
        <v>640</v>
      </c>
      <c r="I157" s="274"/>
      <c r="J157" s="275">
        <f>ROUND(I157*H157,2)</f>
        <v>0</v>
      </c>
      <c r="K157" s="271" t="s">
        <v>241</v>
      </c>
      <c r="L157" s="276"/>
      <c r="M157" s="277" t="s">
        <v>39</v>
      </c>
      <c r="N157" s="278" t="s">
        <v>53</v>
      </c>
      <c r="O157" s="86"/>
      <c r="P157" s="238">
        <f>O157*H157</f>
        <v>0</v>
      </c>
      <c r="Q157" s="238">
        <v>0</v>
      </c>
      <c r="R157" s="238">
        <f>Q157*H157</f>
        <v>0</v>
      </c>
      <c r="S157" s="238">
        <v>0</v>
      </c>
      <c r="T157" s="239">
        <f>S157*H157</f>
        <v>0</v>
      </c>
      <c r="U157" s="39"/>
      <c r="V157" s="39"/>
      <c r="W157" s="39"/>
      <c r="X157" s="39"/>
      <c r="Y157" s="39"/>
      <c r="Z157" s="39"/>
      <c r="AA157" s="39"/>
      <c r="AB157" s="39"/>
      <c r="AC157" s="39"/>
      <c r="AD157" s="39"/>
      <c r="AE157" s="39"/>
      <c r="AR157" s="240" t="s">
        <v>289</v>
      </c>
      <c r="AT157" s="240" t="s">
        <v>290</v>
      </c>
      <c r="AU157" s="240" t="s">
        <v>89</v>
      </c>
      <c r="AY157" s="17" t="s">
        <v>235</v>
      </c>
      <c r="BE157" s="241">
        <f>IF(N157="základní",J157,0)</f>
        <v>0</v>
      </c>
      <c r="BF157" s="241">
        <f>IF(N157="snížená",J157,0)</f>
        <v>0</v>
      </c>
      <c r="BG157" s="241">
        <f>IF(N157="zákl. přenesená",J157,0)</f>
        <v>0</v>
      </c>
      <c r="BH157" s="241">
        <f>IF(N157="sníž. přenesená",J157,0)</f>
        <v>0</v>
      </c>
      <c r="BI157" s="241">
        <f>IF(N157="nulová",J157,0)</f>
        <v>0</v>
      </c>
      <c r="BJ157" s="17" t="s">
        <v>242</v>
      </c>
      <c r="BK157" s="241">
        <f>ROUND(I157*H157,2)</f>
        <v>0</v>
      </c>
      <c r="BL157" s="17" t="s">
        <v>242</v>
      </c>
      <c r="BM157" s="240" t="s">
        <v>1662</v>
      </c>
    </row>
    <row r="158" s="2" customFormat="1">
      <c r="A158" s="39"/>
      <c r="B158" s="40"/>
      <c r="C158" s="41"/>
      <c r="D158" s="242" t="s">
        <v>244</v>
      </c>
      <c r="E158" s="41"/>
      <c r="F158" s="243" t="s">
        <v>1020</v>
      </c>
      <c r="G158" s="41"/>
      <c r="H158" s="41"/>
      <c r="I158" s="149"/>
      <c r="J158" s="41"/>
      <c r="K158" s="41"/>
      <c r="L158" s="45"/>
      <c r="M158" s="244"/>
      <c r="N158" s="245"/>
      <c r="O158" s="86"/>
      <c r="P158" s="86"/>
      <c r="Q158" s="86"/>
      <c r="R158" s="86"/>
      <c r="S158" s="86"/>
      <c r="T158" s="87"/>
      <c r="U158" s="39"/>
      <c r="V158" s="39"/>
      <c r="W158" s="39"/>
      <c r="X158" s="39"/>
      <c r="Y158" s="39"/>
      <c r="Z158" s="39"/>
      <c r="AA158" s="39"/>
      <c r="AB158" s="39"/>
      <c r="AC158" s="39"/>
      <c r="AD158" s="39"/>
      <c r="AE158" s="39"/>
      <c r="AT158" s="17" t="s">
        <v>244</v>
      </c>
      <c r="AU158" s="17" t="s">
        <v>89</v>
      </c>
    </row>
    <row r="159" s="2" customFormat="1">
      <c r="A159" s="39"/>
      <c r="B159" s="40"/>
      <c r="C159" s="41"/>
      <c r="D159" s="242" t="s">
        <v>294</v>
      </c>
      <c r="E159" s="41"/>
      <c r="F159" s="246" t="s">
        <v>301</v>
      </c>
      <c r="G159" s="41"/>
      <c r="H159" s="41"/>
      <c r="I159" s="149"/>
      <c r="J159" s="41"/>
      <c r="K159" s="41"/>
      <c r="L159" s="45"/>
      <c r="M159" s="244"/>
      <c r="N159" s="245"/>
      <c r="O159" s="86"/>
      <c r="P159" s="86"/>
      <c r="Q159" s="86"/>
      <c r="R159" s="86"/>
      <c r="S159" s="86"/>
      <c r="T159" s="87"/>
      <c r="U159" s="39"/>
      <c r="V159" s="39"/>
      <c r="W159" s="39"/>
      <c r="X159" s="39"/>
      <c r="Y159" s="39"/>
      <c r="Z159" s="39"/>
      <c r="AA159" s="39"/>
      <c r="AB159" s="39"/>
      <c r="AC159" s="39"/>
      <c r="AD159" s="39"/>
      <c r="AE159" s="39"/>
      <c r="AT159" s="17" t="s">
        <v>294</v>
      </c>
      <c r="AU159" s="17" t="s">
        <v>89</v>
      </c>
    </row>
    <row r="160" s="13" customFormat="1">
      <c r="A160" s="13"/>
      <c r="B160" s="247"/>
      <c r="C160" s="248"/>
      <c r="D160" s="242" t="s">
        <v>248</v>
      </c>
      <c r="E160" s="249" t="s">
        <v>39</v>
      </c>
      <c r="F160" s="250" t="s">
        <v>1160</v>
      </c>
      <c r="G160" s="248"/>
      <c r="H160" s="251">
        <v>640</v>
      </c>
      <c r="I160" s="252"/>
      <c r="J160" s="248"/>
      <c r="K160" s="248"/>
      <c r="L160" s="253"/>
      <c r="M160" s="254"/>
      <c r="N160" s="255"/>
      <c r="O160" s="255"/>
      <c r="P160" s="255"/>
      <c r="Q160" s="255"/>
      <c r="R160" s="255"/>
      <c r="S160" s="255"/>
      <c r="T160" s="256"/>
      <c r="U160" s="13"/>
      <c r="V160" s="13"/>
      <c r="W160" s="13"/>
      <c r="X160" s="13"/>
      <c r="Y160" s="13"/>
      <c r="Z160" s="13"/>
      <c r="AA160" s="13"/>
      <c r="AB160" s="13"/>
      <c r="AC160" s="13"/>
      <c r="AD160" s="13"/>
      <c r="AE160" s="13"/>
      <c r="AT160" s="257" t="s">
        <v>248</v>
      </c>
      <c r="AU160" s="257" t="s">
        <v>89</v>
      </c>
      <c r="AV160" s="13" t="s">
        <v>89</v>
      </c>
      <c r="AW160" s="13" t="s">
        <v>41</v>
      </c>
      <c r="AX160" s="13" t="s">
        <v>80</v>
      </c>
      <c r="AY160" s="257" t="s">
        <v>235</v>
      </c>
    </row>
    <row r="161" s="14" customFormat="1">
      <c r="A161" s="14"/>
      <c r="B161" s="258"/>
      <c r="C161" s="259"/>
      <c r="D161" s="242" t="s">
        <v>248</v>
      </c>
      <c r="E161" s="260" t="s">
        <v>39</v>
      </c>
      <c r="F161" s="261" t="s">
        <v>250</v>
      </c>
      <c r="G161" s="259"/>
      <c r="H161" s="262">
        <v>640</v>
      </c>
      <c r="I161" s="263"/>
      <c r="J161" s="259"/>
      <c r="K161" s="259"/>
      <c r="L161" s="264"/>
      <c r="M161" s="265"/>
      <c r="N161" s="266"/>
      <c r="O161" s="266"/>
      <c r="P161" s="266"/>
      <c r="Q161" s="266"/>
      <c r="R161" s="266"/>
      <c r="S161" s="266"/>
      <c r="T161" s="267"/>
      <c r="U161" s="14"/>
      <c r="V161" s="14"/>
      <c r="W161" s="14"/>
      <c r="X161" s="14"/>
      <c r="Y161" s="14"/>
      <c r="Z161" s="14"/>
      <c r="AA161" s="14"/>
      <c r="AB161" s="14"/>
      <c r="AC161" s="14"/>
      <c r="AD161" s="14"/>
      <c r="AE161" s="14"/>
      <c r="AT161" s="268" t="s">
        <v>248</v>
      </c>
      <c r="AU161" s="268" t="s">
        <v>89</v>
      </c>
      <c r="AV161" s="14" t="s">
        <v>242</v>
      </c>
      <c r="AW161" s="14" t="s">
        <v>41</v>
      </c>
      <c r="AX161" s="14" t="s">
        <v>87</v>
      </c>
      <c r="AY161" s="268" t="s">
        <v>235</v>
      </c>
    </row>
    <row r="162" s="2" customFormat="1" ht="21.75" customHeight="1">
      <c r="A162" s="39"/>
      <c r="B162" s="40"/>
      <c r="C162" s="269" t="s">
        <v>8</v>
      </c>
      <c r="D162" s="269" t="s">
        <v>290</v>
      </c>
      <c r="E162" s="270" t="s">
        <v>1022</v>
      </c>
      <c r="F162" s="271" t="s">
        <v>1023</v>
      </c>
      <c r="G162" s="272" t="s">
        <v>191</v>
      </c>
      <c r="H162" s="273">
        <v>640</v>
      </c>
      <c r="I162" s="274"/>
      <c r="J162" s="275">
        <f>ROUND(I162*H162,2)</f>
        <v>0</v>
      </c>
      <c r="K162" s="271" t="s">
        <v>241</v>
      </c>
      <c r="L162" s="276"/>
      <c r="M162" s="277" t="s">
        <v>39</v>
      </c>
      <c r="N162" s="278" t="s">
        <v>53</v>
      </c>
      <c r="O162" s="86"/>
      <c r="P162" s="238">
        <f>O162*H162</f>
        <v>0</v>
      </c>
      <c r="Q162" s="238">
        <v>0</v>
      </c>
      <c r="R162" s="238">
        <f>Q162*H162</f>
        <v>0</v>
      </c>
      <c r="S162" s="238">
        <v>0</v>
      </c>
      <c r="T162" s="239">
        <f>S162*H162</f>
        <v>0</v>
      </c>
      <c r="U162" s="39"/>
      <c r="V162" s="39"/>
      <c r="W162" s="39"/>
      <c r="X162" s="39"/>
      <c r="Y162" s="39"/>
      <c r="Z162" s="39"/>
      <c r="AA162" s="39"/>
      <c r="AB162" s="39"/>
      <c r="AC162" s="39"/>
      <c r="AD162" s="39"/>
      <c r="AE162" s="39"/>
      <c r="AR162" s="240" t="s">
        <v>289</v>
      </c>
      <c r="AT162" s="240" t="s">
        <v>290</v>
      </c>
      <c r="AU162" s="240" t="s">
        <v>89</v>
      </c>
      <c r="AY162" s="17" t="s">
        <v>235</v>
      </c>
      <c r="BE162" s="241">
        <f>IF(N162="základní",J162,0)</f>
        <v>0</v>
      </c>
      <c r="BF162" s="241">
        <f>IF(N162="snížená",J162,0)</f>
        <v>0</v>
      </c>
      <c r="BG162" s="241">
        <f>IF(N162="zákl. přenesená",J162,0)</f>
        <v>0</v>
      </c>
      <c r="BH162" s="241">
        <f>IF(N162="sníž. přenesená",J162,0)</f>
        <v>0</v>
      </c>
      <c r="BI162" s="241">
        <f>IF(N162="nulová",J162,0)</f>
        <v>0</v>
      </c>
      <c r="BJ162" s="17" t="s">
        <v>242</v>
      </c>
      <c r="BK162" s="241">
        <f>ROUND(I162*H162,2)</f>
        <v>0</v>
      </c>
      <c r="BL162" s="17" t="s">
        <v>242</v>
      </c>
      <c r="BM162" s="240" t="s">
        <v>1663</v>
      </c>
    </row>
    <row r="163" s="2" customFormat="1">
      <c r="A163" s="39"/>
      <c r="B163" s="40"/>
      <c r="C163" s="41"/>
      <c r="D163" s="242" t="s">
        <v>244</v>
      </c>
      <c r="E163" s="41"/>
      <c r="F163" s="243" t="s">
        <v>1023</v>
      </c>
      <c r="G163" s="41"/>
      <c r="H163" s="41"/>
      <c r="I163" s="149"/>
      <c r="J163" s="41"/>
      <c r="K163" s="41"/>
      <c r="L163" s="45"/>
      <c r="M163" s="244"/>
      <c r="N163" s="245"/>
      <c r="O163" s="86"/>
      <c r="P163" s="86"/>
      <c r="Q163" s="86"/>
      <c r="R163" s="86"/>
      <c r="S163" s="86"/>
      <c r="T163" s="87"/>
      <c r="U163" s="39"/>
      <c r="V163" s="39"/>
      <c r="W163" s="39"/>
      <c r="X163" s="39"/>
      <c r="Y163" s="39"/>
      <c r="Z163" s="39"/>
      <c r="AA163" s="39"/>
      <c r="AB163" s="39"/>
      <c r="AC163" s="39"/>
      <c r="AD163" s="39"/>
      <c r="AE163" s="39"/>
      <c r="AT163" s="17" t="s">
        <v>244</v>
      </c>
      <c r="AU163" s="17" t="s">
        <v>89</v>
      </c>
    </row>
    <row r="164" s="2" customFormat="1">
      <c r="A164" s="39"/>
      <c r="B164" s="40"/>
      <c r="C164" s="41"/>
      <c r="D164" s="242" t="s">
        <v>294</v>
      </c>
      <c r="E164" s="41"/>
      <c r="F164" s="246" t="s">
        <v>301</v>
      </c>
      <c r="G164" s="41"/>
      <c r="H164" s="41"/>
      <c r="I164" s="149"/>
      <c r="J164" s="41"/>
      <c r="K164" s="41"/>
      <c r="L164" s="45"/>
      <c r="M164" s="244"/>
      <c r="N164" s="245"/>
      <c r="O164" s="86"/>
      <c r="P164" s="86"/>
      <c r="Q164" s="86"/>
      <c r="R164" s="86"/>
      <c r="S164" s="86"/>
      <c r="T164" s="87"/>
      <c r="U164" s="39"/>
      <c r="V164" s="39"/>
      <c r="W164" s="39"/>
      <c r="X164" s="39"/>
      <c r="Y164" s="39"/>
      <c r="Z164" s="39"/>
      <c r="AA164" s="39"/>
      <c r="AB164" s="39"/>
      <c r="AC164" s="39"/>
      <c r="AD164" s="39"/>
      <c r="AE164" s="39"/>
      <c r="AT164" s="17" t="s">
        <v>294</v>
      </c>
      <c r="AU164" s="17" t="s">
        <v>89</v>
      </c>
    </row>
    <row r="165" s="13" customFormat="1">
      <c r="A165" s="13"/>
      <c r="B165" s="247"/>
      <c r="C165" s="248"/>
      <c r="D165" s="242" t="s">
        <v>248</v>
      </c>
      <c r="E165" s="249" t="s">
        <v>39</v>
      </c>
      <c r="F165" s="250" t="s">
        <v>1160</v>
      </c>
      <c r="G165" s="248"/>
      <c r="H165" s="251">
        <v>640</v>
      </c>
      <c r="I165" s="252"/>
      <c r="J165" s="248"/>
      <c r="K165" s="248"/>
      <c r="L165" s="253"/>
      <c r="M165" s="254"/>
      <c r="N165" s="255"/>
      <c r="O165" s="255"/>
      <c r="P165" s="255"/>
      <c r="Q165" s="255"/>
      <c r="R165" s="255"/>
      <c r="S165" s="255"/>
      <c r="T165" s="256"/>
      <c r="U165" s="13"/>
      <c r="V165" s="13"/>
      <c r="W165" s="13"/>
      <c r="X165" s="13"/>
      <c r="Y165" s="13"/>
      <c r="Z165" s="13"/>
      <c r="AA165" s="13"/>
      <c r="AB165" s="13"/>
      <c r="AC165" s="13"/>
      <c r="AD165" s="13"/>
      <c r="AE165" s="13"/>
      <c r="AT165" s="257" t="s">
        <v>248</v>
      </c>
      <c r="AU165" s="257" t="s">
        <v>89</v>
      </c>
      <c r="AV165" s="13" t="s">
        <v>89</v>
      </c>
      <c r="AW165" s="13" t="s">
        <v>41</v>
      </c>
      <c r="AX165" s="13" t="s">
        <v>80</v>
      </c>
      <c r="AY165" s="257" t="s">
        <v>235</v>
      </c>
    </row>
    <row r="166" s="14" customFormat="1">
      <c r="A166" s="14"/>
      <c r="B166" s="258"/>
      <c r="C166" s="259"/>
      <c r="D166" s="242" t="s">
        <v>248</v>
      </c>
      <c r="E166" s="260" t="s">
        <v>39</v>
      </c>
      <c r="F166" s="261" t="s">
        <v>250</v>
      </c>
      <c r="G166" s="259"/>
      <c r="H166" s="262">
        <v>640</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248</v>
      </c>
      <c r="AU166" s="268" t="s">
        <v>89</v>
      </c>
      <c r="AV166" s="14" t="s">
        <v>242</v>
      </c>
      <c r="AW166" s="14" t="s">
        <v>41</v>
      </c>
      <c r="AX166" s="14" t="s">
        <v>87</v>
      </c>
      <c r="AY166" s="268" t="s">
        <v>235</v>
      </c>
    </row>
    <row r="167" s="12" customFormat="1" ht="25.92" customHeight="1">
      <c r="A167" s="12"/>
      <c r="B167" s="213"/>
      <c r="C167" s="214"/>
      <c r="D167" s="215" t="s">
        <v>79</v>
      </c>
      <c r="E167" s="216" t="s">
        <v>384</v>
      </c>
      <c r="F167" s="216" t="s">
        <v>385</v>
      </c>
      <c r="G167" s="214"/>
      <c r="H167" s="214"/>
      <c r="I167" s="217"/>
      <c r="J167" s="218">
        <f>BK167</f>
        <v>0</v>
      </c>
      <c r="K167" s="214"/>
      <c r="L167" s="219"/>
      <c r="M167" s="220"/>
      <c r="N167" s="221"/>
      <c r="O167" s="221"/>
      <c r="P167" s="222">
        <f>SUM(P168:P188)</f>
        <v>0</v>
      </c>
      <c r="Q167" s="221"/>
      <c r="R167" s="222">
        <f>SUM(R168:R188)</f>
        <v>0</v>
      </c>
      <c r="S167" s="221"/>
      <c r="T167" s="223">
        <f>SUM(T168:T188)</f>
        <v>0</v>
      </c>
      <c r="U167" s="12"/>
      <c r="V167" s="12"/>
      <c r="W167" s="12"/>
      <c r="X167" s="12"/>
      <c r="Y167" s="12"/>
      <c r="Z167" s="12"/>
      <c r="AA167" s="12"/>
      <c r="AB167" s="12"/>
      <c r="AC167" s="12"/>
      <c r="AD167" s="12"/>
      <c r="AE167" s="12"/>
      <c r="AR167" s="224" t="s">
        <v>242</v>
      </c>
      <c r="AT167" s="225" t="s">
        <v>79</v>
      </c>
      <c r="AU167" s="225" t="s">
        <v>80</v>
      </c>
      <c r="AY167" s="224" t="s">
        <v>235</v>
      </c>
      <c r="BK167" s="226">
        <f>SUM(BK168:BK188)</f>
        <v>0</v>
      </c>
    </row>
    <row r="168" s="2" customFormat="1" ht="21.75" customHeight="1">
      <c r="A168" s="39"/>
      <c r="B168" s="40"/>
      <c r="C168" s="269" t="s">
        <v>336</v>
      </c>
      <c r="D168" s="269" t="s">
        <v>290</v>
      </c>
      <c r="E168" s="270" t="s">
        <v>1494</v>
      </c>
      <c r="F168" s="271" t="s">
        <v>1495</v>
      </c>
      <c r="G168" s="272" t="s">
        <v>191</v>
      </c>
      <c r="H168" s="273">
        <v>456</v>
      </c>
      <c r="I168" s="274"/>
      <c r="J168" s="275">
        <f>ROUND(I168*H168,2)</f>
        <v>0</v>
      </c>
      <c r="K168" s="271" t="s">
        <v>241</v>
      </c>
      <c r="L168" s="276"/>
      <c r="M168" s="277" t="s">
        <v>39</v>
      </c>
      <c r="N168" s="278" t="s">
        <v>53</v>
      </c>
      <c r="O168" s="86"/>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289</v>
      </c>
      <c r="AT168" s="240" t="s">
        <v>290</v>
      </c>
      <c r="AU168" s="240" t="s">
        <v>87</v>
      </c>
      <c r="AY168" s="17" t="s">
        <v>235</v>
      </c>
      <c r="BE168" s="241">
        <f>IF(N168="základní",J168,0)</f>
        <v>0</v>
      </c>
      <c r="BF168" s="241">
        <f>IF(N168="snížená",J168,0)</f>
        <v>0</v>
      </c>
      <c r="BG168" s="241">
        <f>IF(N168="zákl. přenesená",J168,0)</f>
        <v>0</v>
      </c>
      <c r="BH168" s="241">
        <f>IF(N168="sníž. přenesená",J168,0)</f>
        <v>0</v>
      </c>
      <c r="BI168" s="241">
        <f>IF(N168="nulová",J168,0)</f>
        <v>0</v>
      </c>
      <c r="BJ168" s="17" t="s">
        <v>242</v>
      </c>
      <c r="BK168" s="241">
        <f>ROUND(I168*H168,2)</f>
        <v>0</v>
      </c>
      <c r="BL168" s="17" t="s">
        <v>242</v>
      </c>
      <c r="BM168" s="240" t="s">
        <v>1664</v>
      </c>
    </row>
    <row r="169" s="2" customFormat="1">
      <c r="A169" s="39"/>
      <c r="B169" s="40"/>
      <c r="C169" s="41"/>
      <c r="D169" s="242" t="s">
        <v>244</v>
      </c>
      <c r="E169" s="41"/>
      <c r="F169" s="243" t="s">
        <v>1495</v>
      </c>
      <c r="G169" s="41"/>
      <c r="H169" s="41"/>
      <c r="I169" s="149"/>
      <c r="J169" s="41"/>
      <c r="K169" s="41"/>
      <c r="L169" s="45"/>
      <c r="M169" s="244"/>
      <c r="N169" s="245"/>
      <c r="O169" s="86"/>
      <c r="P169" s="86"/>
      <c r="Q169" s="86"/>
      <c r="R169" s="86"/>
      <c r="S169" s="86"/>
      <c r="T169" s="87"/>
      <c r="U169" s="39"/>
      <c r="V169" s="39"/>
      <c r="W169" s="39"/>
      <c r="X169" s="39"/>
      <c r="Y169" s="39"/>
      <c r="Z169" s="39"/>
      <c r="AA169" s="39"/>
      <c r="AB169" s="39"/>
      <c r="AC169" s="39"/>
      <c r="AD169" s="39"/>
      <c r="AE169" s="39"/>
      <c r="AT169" s="17" t="s">
        <v>244</v>
      </c>
      <c r="AU169" s="17" t="s">
        <v>87</v>
      </c>
    </row>
    <row r="170" s="2" customFormat="1">
      <c r="A170" s="39"/>
      <c r="B170" s="40"/>
      <c r="C170" s="41"/>
      <c r="D170" s="242" t="s">
        <v>294</v>
      </c>
      <c r="E170" s="41"/>
      <c r="F170" s="246" t="s">
        <v>301</v>
      </c>
      <c r="G170" s="41"/>
      <c r="H170" s="41"/>
      <c r="I170" s="149"/>
      <c r="J170" s="41"/>
      <c r="K170" s="41"/>
      <c r="L170" s="45"/>
      <c r="M170" s="244"/>
      <c r="N170" s="245"/>
      <c r="O170" s="86"/>
      <c r="P170" s="86"/>
      <c r="Q170" s="86"/>
      <c r="R170" s="86"/>
      <c r="S170" s="86"/>
      <c r="T170" s="87"/>
      <c r="U170" s="39"/>
      <c r="V170" s="39"/>
      <c r="W170" s="39"/>
      <c r="X170" s="39"/>
      <c r="Y170" s="39"/>
      <c r="Z170" s="39"/>
      <c r="AA170" s="39"/>
      <c r="AB170" s="39"/>
      <c r="AC170" s="39"/>
      <c r="AD170" s="39"/>
      <c r="AE170" s="39"/>
      <c r="AT170" s="17" t="s">
        <v>294</v>
      </c>
      <c r="AU170" s="17" t="s">
        <v>87</v>
      </c>
    </row>
    <row r="171" s="13" customFormat="1">
      <c r="A171" s="13"/>
      <c r="B171" s="247"/>
      <c r="C171" s="248"/>
      <c r="D171" s="242" t="s">
        <v>248</v>
      </c>
      <c r="E171" s="249" t="s">
        <v>39</v>
      </c>
      <c r="F171" s="250" t="s">
        <v>1497</v>
      </c>
      <c r="G171" s="248"/>
      <c r="H171" s="251">
        <v>456</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248</v>
      </c>
      <c r="AU171" s="257" t="s">
        <v>87</v>
      </c>
      <c r="AV171" s="13" t="s">
        <v>89</v>
      </c>
      <c r="AW171" s="13" t="s">
        <v>41</v>
      </c>
      <c r="AX171" s="13" t="s">
        <v>80</v>
      </c>
      <c r="AY171" s="257" t="s">
        <v>235</v>
      </c>
    </row>
    <row r="172" s="14" customFormat="1">
      <c r="A172" s="14"/>
      <c r="B172" s="258"/>
      <c r="C172" s="259"/>
      <c r="D172" s="242" t="s">
        <v>248</v>
      </c>
      <c r="E172" s="260" t="s">
        <v>1498</v>
      </c>
      <c r="F172" s="261" t="s">
        <v>250</v>
      </c>
      <c r="G172" s="259"/>
      <c r="H172" s="262">
        <v>456</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248</v>
      </c>
      <c r="AU172" s="268" t="s">
        <v>87</v>
      </c>
      <c r="AV172" s="14" t="s">
        <v>242</v>
      </c>
      <c r="AW172" s="14" t="s">
        <v>41</v>
      </c>
      <c r="AX172" s="14" t="s">
        <v>87</v>
      </c>
      <c r="AY172" s="268" t="s">
        <v>235</v>
      </c>
    </row>
    <row r="173" s="2" customFormat="1" ht="21.75" customHeight="1">
      <c r="A173" s="39"/>
      <c r="B173" s="40"/>
      <c r="C173" s="269" t="s">
        <v>344</v>
      </c>
      <c r="D173" s="269" t="s">
        <v>290</v>
      </c>
      <c r="E173" s="270" t="s">
        <v>489</v>
      </c>
      <c r="F173" s="271" t="s">
        <v>490</v>
      </c>
      <c r="G173" s="272" t="s">
        <v>197</v>
      </c>
      <c r="H173" s="273">
        <v>2236</v>
      </c>
      <c r="I173" s="274"/>
      <c r="J173" s="275">
        <f>ROUND(I173*H173,2)</f>
        <v>0</v>
      </c>
      <c r="K173" s="271" t="s">
        <v>241</v>
      </c>
      <c r="L173" s="276"/>
      <c r="M173" s="277" t="s">
        <v>39</v>
      </c>
      <c r="N173" s="278" t="s">
        <v>53</v>
      </c>
      <c r="O173" s="86"/>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289</v>
      </c>
      <c r="AT173" s="240" t="s">
        <v>290</v>
      </c>
      <c r="AU173" s="240" t="s">
        <v>87</v>
      </c>
      <c r="AY173" s="17" t="s">
        <v>235</v>
      </c>
      <c r="BE173" s="241">
        <f>IF(N173="základní",J173,0)</f>
        <v>0</v>
      </c>
      <c r="BF173" s="241">
        <f>IF(N173="snížená",J173,0)</f>
        <v>0</v>
      </c>
      <c r="BG173" s="241">
        <f>IF(N173="zákl. přenesená",J173,0)</f>
        <v>0</v>
      </c>
      <c r="BH173" s="241">
        <f>IF(N173="sníž. přenesená",J173,0)</f>
        <v>0</v>
      </c>
      <c r="BI173" s="241">
        <f>IF(N173="nulová",J173,0)</f>
        <v>0</v>
      </c>
      <c r="BJ173" s="17" t="s">
        <v>242</v>
      </c>
      <c r="BK173" s="241">
        <f>ROUND(I173*H173,2)</f>
        <v>0</v>
      </c>
      <c r="BL173" s="17" t="s">
        <v>242</v>
      </c>
      <c r="BM173" s="240" t="s">
        <v>1665</v>
      </c>
    </row>
    <row r="174" s="2" customFormat="1">
      <c r="A174" s="39"/>
      <c r="B174" s="40"/>
      <c r="C174" s="41"/>
      <c r="D174" s="242" t="s">
        <v>244</v>
      </c>
      <c r="E174" s="41"/>
      <c r="F174" s="243" t="s">
        <v>490</v>
      </c>
      <c r="G174" s="41"/>
      <c r="H174" s="41"/>
      <c r="I174" s="149"/>
      <c r="J174" s="41"/>
      <c r="K174" s="41"/>
      <c r="L174" s="45"/>
      <c r="M174" s="244"/>
      <c r="N174" s="245"/>
      <c r="O174" s="86"/>
      <c r="P174" s="86"/>
      <c r="Q174" s="86"/>
      <c r="R174" s="86"/>
      <c r="S174" s="86"/>
      <c r="T174" s="87"/>
      <c r="U174" s="39"/>
      <c r="V174" s="39"/>
      <c r="W174" s="39"/>
      <c r="X174" s="39"/>
      <c r="Y174" s="39"/>
      <c r="Z174" s="39"/>
      <c r="AA174" s="39"/>
      <c r="AB174" s="39"/>
      <c r="AC174" s="39"/>
      <c r="AD174" s="39"/>
      <c r="AE174" s="39"/>
      <c r="AT174" s="17" t="s">
        <v>244</v>
      </c>
      <c r="AU174" s="17" t="s">
        <v>87</v>
      </c>
    </row>
    <row r="175" s="2" customFormat="1">
      <c r="A175" s="39"/>
      <c r="B175" s="40"/>
      <c r="C175" s="41"/>
      <c r="D175" s="242" t="s">
        <v>294</v>
      </c>
      <c r="E175" s="41"/>
      <c r="F175" s="246" t="s">
        <v>301</v>
      </c>
      <c r="G175" s="41"/>
      <c r="H175" s="41"/>
      <c r="I175" s="149"/>
      <c r="J175" s="41"/>
      <c r="K175" s="41"/>
      <c r="L175" s="45"/>
      <c r="M175" s="244"/>
      <c r="N175" s="245"/>
      <c r="O175" s="86"/>
      <c r="P175" s="86"/>
      <c r="Q175" s="86"/>
      <c r="R175" s="86"/>
      <c r="S175" s="86"/>
      <c r="T175" s="87"/>
      <c r="U175" s="39"/>
      <c r="V175" s="39"/>
      <c r="W175" s="39"/>
      <c r="X175" s="39"/>
      <c r="Y175" s="39"/>
      <c r="Z175" s="39"/>
      <c r="AA175" s="39"/>
      <c r="AB175" s="39"/>
      <c r="AC175" s="39"/>
      <c r="AD175" s="39"/>
      <c r="AE175" s="39"/>
      <c r="AT175" s="17" t="s">
        <v>294</v>
      </c>
      <c r="AU175" s="17" t="s">
        <v>87</v>
      </c>
    </row>
    <row r="176" s="13" customFormat="1">
      <c r="A176" s="13"/>
      <c r="B176" s="247"/>
      <c r="C176" s="248"/>
      <c r="D176" s="242" t="s">
        <v>248</v>
      </c>
      <c r="E176" s="249" t="s">
        <v>39</v>
      </c>
      <c r="F176" s="250" t="s">
        <v>1454</v>
      </c>
      <c r="G176" s="248"/>
      <c r="H176" s="251">
        <v>2236</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248</v>
      </c>
      <c r="AU176" s="257" t="s">
        <v>87</v>
      </c>
      <c r="AV176" s="13" t="s">
        <v>89</v>
      </c>
      <c r="AW176" s="13" t="s">
        <v>41</v>
      </c>
      <c r="AX176" s="13" t="s">
        <v>80</v>
      </c>
      <c r="AY176" s="257" t="s">
        <v>235</v>
      </c>
    </row>
    <row r="177" s="14" customFormat="1">
      <c r="A177" s="14"/>
      <c r="B177" s="258"/>
      <c r="C177" s="259"/>
      <c r="D177" s="242" t="s">
        <v>248</v>
      </c>
      <c r="E177" s="260" t="s">
        <v>39</v>
      </c>
      <c r="F177" s="261" t="s">
        <v>250</v>
      </c>
      <c r="G177" s="259"/>
      <c r="H177" s="262">
        <v>2236</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248</v>
      </c>
      <c r="AU177" s="268" t="s">
        <v>87</v>
      </c>
      <c r="AV177" s="14" t="s">
        <v>242</v>
      </c>
      <c r="AW177" s="14" t="s">
        <v>41</v>
      </c>
      <c r="AX177" s="14" t="s">
        <v>87</v>
      </c>
      <c r="AY177" s="268" t="s">
        <v>235</v>
      </c>
    </row>
    <row r="178" s="2" customFormat="1" ht="21.75" customHeight="1">
      <c r="A178" s="39"/>
      <c r="B178" s="40"/>
      <c r="C178" s="269" t="s">
        <v>351</v>
      </c>
      <c r="D178" s="269" t="s">
        <v>290</v>
      </c>
      <c r="E178" s="270" t="s">
        <v>298</v>
      </c>
      <c r="F178" s="271" t="s">
        <v>299</v>
      </c>
      <c r="G178" s="272" t="s">
        <v>191</v>
      </c>
      <c r="H178" s="273">
        <v>5</v>
      </c>
      <c r="I178" s="274"/>
      <c r="J178" s="275">
        <f>ROUND(I178*H178,2)</f>
        <v>0</v>
      </c>
      <c r="K178" s="271" t="s">
        <v>241</v>
      </c>
      <c r="L178" s="276"/>
      <c r="M178" s="277" t="s">
        <v>39</v>
      </c>
      <c r="N178" s="278" t="s">
        <v>53</v>
      </c>
      <c r="O178" s="86"/>
      <c r="P178" s="238">
        <f>O178*H178</f>
        <v>0</v>
      </c>
      <c r="Q178" s="238">
        <v>0</v>
      </c>
      <c r="R178" s="238">
        <f>Q178*H178</f>
        <v>0</v>
      </c>
      <c r="S178" s="238">
        <v>0</v>
      </c>
      <c r="T178" s="239">
        <f>S178*H178</f>
        <v>0</v>
      </c>
      <c r="U178" s="39"/>
      <c r="V178" s="39"/>
      <c r="W178" s="39"/>
      <c r="X178" s="39"/>
      <c r="Y178" s="39"/>
      <c r="Z178" s="39"/>
      <c r="AA178" s="39"/>
      <c r="AB178" s="39"/>
      <c r="AC178" s="39"/>
      <c r="AD178" s="39"/>
      <c r="AE178" s="39"/>
      <c r="AR178" s="240" t="s">
        <v>289</v>
      </c>
      <c r="AT178" s="240" t="s">
        <v>290</v>
      </c>
      <c r="AU178" s="240" t="s">
        <v>87</v>
      </c>
      <c r="AY178" s="17" t="s">
        <v>235</v>
      </c>
      <c r="BE178" s="241">
        <f>IF(N178="základní",J178,0)</f>
        <v>0</v>
      </c>
      <c r="BF178" s="241">
        <f>IF(N178="snížená",J178,0)</f>
        <v>0</v>
      </c>
      <c r="BG178" s="241">
        <f>IF(N178="zákl. přenesená",J178,0)</f>
        <v>0</v>
      </c>
      <c r="BH178" s="241">
        <f>IF(N178="sníž. přenesená",J178,0)</f>
        <v>0</v>
      </c>
      <c r="BI178" s="241">
        <f>IF(N178="nulová",J178,0)</f>
        <v>0</v>
      </c>
      <c r="BJ178" s="17" t="s">
        <v>242</v>
      </c>
      <c r="BK178" s="241">
        <f>ROUND(I178*H178,2)</f>
        <v>0</v>
      </c>
      <c r="BL178" s="17" t="s">
        <v>242</v>
      </c>
      <c r="BM178" s="240" t="s">
        <v>1666</v>
      </c>
    </row>
    <row r="179" s="2" customFormat="1">
      <c r="A179" s="39"/>
      <c r="B179" s="40"/>
      <c r="C179" s="41"/>
      <c r="D179" s="242" t="s">
        <v>244</v>
      </c>
      <c r="E179" s="41"/>
      <c r="F179" s="243" t="s">
        <v>299</v>
      </c>
      <c r="G179" s="41"/>
      <c r="H179" s="41"/>
      <c r="I179" s="149"/>
      <c r="J179" s="41"/>
      <c r="K179" s="41"/>
      <c r="L179" s="45"/>
      <c r="M179" s="244"/>
      <c r="N179" s="245"/>
      <c r="O179" s="86"/>
      <c r="P179" s="86"/>
      <c r="Q179" s="86"/>
      <c r="R179" s="86"/>
      <c r="S179" s="86"/>
      <c r="T179" s="87"/>
      <c r="U179" s="39"/>
      <c r="V179" s="39"/>
      <c r="W179" s="39"/>
      <c r="X179" s="39"/>
      <c r="Y179" s="39"/>
      <c r="Z179" s="39"/>
      <c r="AA179" s="39"/>
      <c r="AB179" s="39"/>
      <c r="AC179" s="39"/>
      <c r="AD179" s="39"/>
      <c r="AE179" s="39"/>
      <c r="AT179" s="17" t="s">
        <v>244</v>
      </c>
      <c r="AU179" s="17" t="s">
        <v>87</v>
      </c>
    </row>
    <row r="180" s="2" customFormat="1">
      <c r="A180" s="39"/>
      <c r="B180" s="40"/>
      <c r="C180" s="41"/>
      <c r="D180" s="242" t="s">
        <v>294</v>
      </c>
      <c r="E180" s="41"/>
      <c r="F180" s="246" t="s">
        <v>301</v>
      </c>
      <c r="G180" s="41"/>
      <c r="H180" s="41"/>
      <c r="I180" s="149"/>
      <c r="J180" s="41"/>
      <c r="K180" s="41"/>
      <c r="L180" s="45"/>
      <c r="M180" s="244"/>
      <c r="N180" s="245"/>
      <c r="O180" s="86"/>
      <c r="P180" s="86"/>
      <c r="Q180" s="86"/>
      <c r="R180" s="86"/>
      <c r="S180" s="86"/>
      <c r="T180" s="87"/>
      <c r="U180" s="39"/>
      <c r="V180" s="39"/>
      <c r="W180" s="39"/>
      <c r="X180" s="39"/>
      <c r="Y180" s="39"/>
      <c r="Z180" s="39"/>
      <c r="AA180" s="39"/>
      <c r="AB180" s="39"/>
      <c r="AC180" s="39"/>
      <c r="AD180" s="39"/>
      <c r="AE180" s="39"/>
      <c r="AT180" s="17" t="s">
        <v>294</v>
      </c>
      <c r="AU180" s="17" t="s">
        <v>87</v>
      </c>
    </row>
    <row r="181" s="13" customFormat="1">
      <c r="A181" s="13"/>
      <c r="B181" s="247"/>
      <c r="C181" s="248"/>
      <c r="D181" s="242" t="s">
        <v>248</v>
      </c>
      <c r="E181" s="249" t="s">
        <v>39</v>
      </c>
      <c r="F181" s="250" t="s">
        <v>1391</v>
      </c>
      <c r="G181" s="248"/>
      <c r="H181" s="251">
        <v>5</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248</v>
      </c>
      <c r="AU181" s="257" t="s">
        <v>87</v>
      </c>
      <c r="AV181" s="13" t="s">
        <v>89</v>
      </c>
      <c r="AW181" s="13" t="s">
        <v>41</v>
      </c>
      <c r="AX181" s="13" t="s">
        <v>87</v>
      </c>
      <c r="AY181" s="257" t="s">
        <v>235</v>
      </c>
    </row>
    <row r="182" s="2" customFormat="1" ht="21.75" customHeight="1">
      <c r="A182" s="39"/>
      <c r="B182" s="40"/>
      <c r="C182" s="269" t="s">
        <v>358</v>
      </c>
      <c r="D182" s="269" t="s">
        <v>290</v>
      </c>
      <c r="E182" s="270" t="s">
        <v>1501</v>
      </c>
      <c r="F182" s="271" t="s">
        <v>1502</v>
      </c>
      <c r="G182" s="272" t="s">
        <v>191</v>
      </c>
      <c r="H182" s="273">
        <v>500</v>
      </c>
      <c r="I182" s="274"/>
      <c r="J182" s="275">
        <f>ROUND(I182*H182,2)</f>
        <v>0</v>
      </c>
      <c r="K182" s="271" t="s">
        <v>241</v>
      </c>
      <c r="L182" s="276"/>
      <c r="M182" s="277" t="s">
        <v>39</v>
      </c>
      <c r="N182" s="278" t="s">
        <v>53</v>
      </c>
      <c r="O182" s="86"/>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289</v>
      </c>
      <c r="AT182" s="240" t="s">
        <v>290</v>
      </c>
      <c r="AU182" s="240" t="s">
        <v>87</v>
      </c>
      <c r="AY182" s="17" t="s">
        <v>235</v>
      </c>
      <c r="BE182" s="241">
        <f>IF(N182="základní",J182,0)</f>
        <v>0</v>
      </c>
      <c r="BF182" s="241">
        <f>IF(N182="snížená",J182,0)</f>
        <v>0</v>
      </c>
      <c r="BG182" s="241">
        <f>IF(N182="zákl. přenesená",J182,0)</f>
        <v>0</v>
      </c>
      <c r="BH182" s="241">
        <f>IF(N182="sníž. přenesená",J182,0)</f>
        <v>0</v>
      </c>
      <c r="BI182" s="241">
        <f>IF(N182="nulová",J182,0)</f>
        <v>0</v>
      </c>
      <c r="BJ182" s="17" t="s">
        <v>242</v>
      </c>
      <c r="BK182" s="241">
        <f>ROUND(I182*H182,2)</f>
        <v>0</v>
      </c>
      <c r="BL182" s="17" t="s">
        <v>242</v>
      </c>
      <c r="BM182" s="240" t="s">
        <v>1667</v>
      </c>
    </row>
    <row r="183" s="2" customFormat="1">
      <c r="A183" s="39"/>
      <c r="B183" s="40"/>
      <c r="C183" s="41"/>
      <c r="D183" s="242" t="s">
        <v>244</v>
      </c>
      <c r="E183" s="41"/>
      <c r="F183" s="243" t="s">
        <v>1502</v>
      </c>
      <c r="G183" s="41"/>
      <c r="H183" s="41"/>
      <c r="I183" s="149"/>
      <c r="J183" s="41"/>
      <c r="K183" s="41"/>
      <c r="L183" s="45"/>
      <c r="M183" s="244"/>
      <c r="N183" s="245"/>
      <c r="O183" s="86"/>
      <c r="P183" s="86"/>
      <c r="Q183" s="86"/>
      <c r="R183" s="86"/>
      <c r="S183" s="86"/>
      <c r="T183" s="87"/>
      <c r="U183" s="39"/>
      <c r="V183" s="39"/>
      <c r="W183" s="39"/>
      <c r="X183" s="39"/>
      <c r="Y183" s="39"/>
      <c r="Z183" s="39"/>
      <c r="AA183" s="39"/>
      <c r="AB183" s="39"/>
      <c r="AC183" s="39"/>
      <c r="AD183" s="39"/>
      <c r="AE183" s="39"/>
      <c r="AT183" s="17" t="s">
        <v>244</v>
      </c>
      <c r="AU183" s="17" t="s">
        <v>87</v>
      </c>
    </row>
    <row r="184" s="2" customFormat="1">
      <c r="A184" s="39"/>
      <c r="B184" s="40"/>
      <c r="C184" s="41"/>
      <c r="D184" s="242" t="s">
        <v>294</v>
      </c>
      <c r="E184" s="41"/>
      <c r="F184" s="246" t="s">
        <v>301</v>
      </c>
      <c r="G184" s="41"/>
      <c r="H184" s="41"/>
      <c r="I184" s="149"/>
      <c r="J184" s="41"/>
      <c r="K184" s="41"/>
      <c r="L184" s="45"/>
      <c r="M184" s="244"/>
      <c r="N184" s="245"/>
      <c r="O184" s="86"/>
      <c r="P184" s="86"/>
      <c r="Q184" s="86"/>
      <c r="R184" s="86"/>
      <c r="S184" s="86"/>
      <c r="T184" s="87"/>
      <c r="U184" s="39"/>
      <c r="V184" s="39"/>
      <c r="W184" s="39"/>
      <c r="X184" s="39"/>
      <c r="Y184" s="39"/>
      <c r="Z184" s="39"/>
      <c r="AA184" s="39"/>
      <c r="AB184" s="39"/>
      <c r="AC184" s="39"/>
      <c r="AD184" s="39"/>
      <c r="AE184" s="39"/>
      <c r="AT184" s="17" t="s">
        <v>294</v>
      </c>
      <c r="AU184" s="17" t="s">
        <v>87</v>
      </c>
    </row>
    <row r="185" s="13" customFormat="1">
      <c r="A185" s="13"/>
      <c r="B185" s="247"/>
      <c r="C185" s="248"/>
      <c r="D185" s="242" t="s">
        <v>248</v>
      </c>
      <c r="E185" s="249" t="s">
        <v>39</v>
      </c>
      <c r="F185" s="250" t="s">
        <v>1493</v>
      </c>
      <c r="G185" s="248"/>
      <c r="H185" s="251">
        <v>456</v>
      </c>
      <c r="I185" s="252"/>
      <c r="J185" s="248"/>
      <c r="K185" s="248"/>
      <c r="L185" s="253"/>
      <c r="M185" s="254"/>
      <c r="N185" s="255"/>
      <c r="O185" s="255"/>
      <c r="P185" s="255"/>
      <c r="Q185" s="255"/>
      <c r="R185" s="255"/>
      <c r="S185" s="255"/>
      <c r="T185" s="256"/>
      <c r="U185" s="13"/>
      <c r="V185" s="13"/>
      <c r="W185" s="13"/>
      <c r="X185" s="13"/>
      <c r="Y185" s="13"/>
      <c r="Z185" s="13"/>
      <c r="AA185" s="13"/>
      <c r="AB185" s="13"/>
      <c r="AC185" s="13"/>
      <c r="AD185" s="13"/>
      <c r="AE185" s="13"/>
      <c r="AT185" s="257" t="s">
        <v>248</v>
      </c>
      <c r="AU185" s="257" t="s">
        <v>87</v>
      </c>
      <c r="AV185" s="13" t="s">
        <v>89</v>
      </c>
      <c r="AW185" s="13" t="s">
        <v>41</v>
      </c>
      <c r="AX185" s="13" t="s">
        <v>80</v>
      </c>
      <c r="AY185" s="257" t="s">
        <v>235</v>
      </c>
    </row>
    <row r="186" s="13" customFormat="1">
      <c r="A186" s="13"/>
      <c r="B186" s="247"/>
      <c r="C186" s="248"/>
      <c r="D186" s="242" t="s">
        <v>248</v>
      </c>
      <c r="E186" s="249" t="s">
        <v>39</v>
      </c>
      <c r="F186" s="250" t="s">
        <v>1504</v>
      </c>
      <c r="G186" s="248"/>
      <c r="H186" s="251">
        <v>20</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248</v>
      </c>
      <c r="AU186" s="257" t="s">
        <v>87</v>
      </c>
      <c r="AV186" s="13" t="s">
        <v>89</v>
      </c>
      <c r="AW186" s="13" t="s">
        <v>41</v>
      </c>
      <c r="AX186" s="13" t="s">
        <v>80</v>
      </c>
      <c r="AY186" s="257" t="s">
        <v>235</v>
      </c>
    </row>
    <row r="187" s="13" customFormat="1">
      <c r="A187" s="13"/>
      <c r="B187" s="247"/>
      <c r="C187" s="248"/>
      <c r="D187" s="242" t="s">
        <v>248</v>
      </c>
      <c r="E187" s="249" t="s">
        <v>39</v>
      </c>
      <c r="F187" s="250" t="s">
        <v>1505</v>
      </c>
      <c r="G187" s="248"/>
      <c r="H187" s="251">
        <v>24</v>
      </c>
      <c r="I187" s="252"/>
      <c r="J187" s="248"/>
      <c r="K187" s="248"/>
      <c r="L187" s="253"/>
      <c r="M187" s="254"/>
      <c r="N187" s="255"/>
      <c r="O187" s="255"/>
      <c r="P187" s="255"/>
      <c r="Q187" s="255"/>
      <c r="R187" s="255"/>
      <c r="S187" s="255"/>
      <c r="T187" s="256"/>
      <c r="U187" s="13"/>
      <c r="V187" s="13"/>
      <c r="W187" s="13"/>
      <c r="X187" s="13"/>
      <c r="Y187" s="13"/>
      <c r="Z187" s="13"/>
      <c r="AA187" s="13"/>
      <c r="AB187" s="13"/>
      <c r="AC187" s="13"/>
      <c r="AD187" s="13"/>
      <c r="AE187" s="13"/>
      <c r="AT187" s="257" t="s">
        <v>248</v>
      </c>
      <c r="AU187" s="257" t="s">
        <v>87</v>
      </c>
      <c r="AV187" s="13" t="s">
        <v>89</v>
      </c>
      <c r="AW187" s="13" t="s">
        <v>41</v>
      </c>
      <c r="AX187" s="13" t="s">
        <v>80</v>
      </c>
      <c r="AY187" s="257" t="s">
        <v>235</v>
      </c>
    </row>
    <row r="188" s="14" customFormat="1">
      <c r="A188" s="14"/>
      <c r="B188" s="258"/>
      <c r="C188" s="259"/>
      <c r="D188" s="242" t="s">
        <v>248</v>
      </c>
      <c r="E188" s="260" t="s">
        <v>1668</v>
      </c>
      <c r="F188" s="261" t="s">
        <v>250</v>
      </c>
      <c r="G188" s="259"/>
      <c r="H188" s="262">
        <v>500</v>
      </c>
      <c r="I188" s="263"/>
      <c r="J188" s="259"/>
      <c r="K188" s="259"/>
      <c r="L188" s="264"/>
      <c r="M188" s="279"/>
      <c r="N188" s="280"/>
      <c r="O188" s="280"/>
      <c r="P188" s="280"/>
      <c r="Q188" s="280"/>
      <c r="R188" s="280"/>
      <c r="S188" s="280"/>
      <c r="T188" s="281"/>
      <c r="U188" s="14"/>
      <c r="V188" s="14"/>
      <c r="W188" s="14"/>
      <c r="X188" s="14"/>
      <c r="Y188" s="14"/>
      <c r="Z188" s="14"/>
      <c r="AA188" s="14"/>
      <c r="AB188" s="14"/>
      <c r="AC188" s="14"/>
      <c r="AD188" s="14"/>
      <c r="AE188" s="14"/>
      <c r="AT188" s="268" t="s">
        <v>248</v>
      </c>
      <c r="AU188" s="268" t="s">
        <v>87</v>
      </c>
      <c r="AV188" s="14" t="s">
        <v>242</v>
      </c>
      <c r="AW188" s="14" t="s">
        <v>41</v>
      </c>
      <c r="AX188" s="14" t="s">
        <v>87</v>
      </c>
      <c r="AY188" s="268" t="s">
        <v>235</v>
      </c>
    </row>
    <row r="189" s="2" customFormat="1" ht="6.96" customHeight="1">
      <c r="A189" s="39"/>
      <c r="B189" s="61"/>
      <c r="C189" s="62"/>
      <c r="D189" s="62"/>
      <c r="E189" s="62"/>
      <c r="F189" s="62"/>
      <c r="G189" s="62"/>
      <c r="H189" s="62"/>
      <c r="I189" s="178"/>
      <c r="J189" s="62"/>
      <c r="K189" s="62"/>
      <c r="L189" s="45"/>
      <c r="M189" s="39"/>
      <c r="O189" s="39"/>
      <c r="P189" s="39"/>
      <c r="Q189" s="39"/>
      <c r="R189" s="39"/>
      <c r="S189" s="39"/>
      <c r="T189" s="39"/>
      <c r="U189" s="39"/>
      <c r="V189" s="39"/>
      <c r="W189" s="39"/>
      <c r="X189" s="39"/>
      <c r="Y189" s="39"/>
      <c r="Z189" s="39"/>
      <c r="AA189" s="39"/>
      <c r="AB189" s="39"/>
      <c r="AC189" s="39"/>
      <c r="AD189" s="39"/>
      <c r="AE189" s="39"/>
    </row>
  </sheetData>
  <sheetProtection sheet="1" autoFilter="0" formatColumns="0" formatRows="0" objects="1" scenarios="1" spinCount="100000" saltValue="2lNLTMfzODlb0zdVdNcEHitFIZguAsf0pdZB0trLghsU8z8TcRqMYOw+T0fJQF7uWPViC5unR60V18+A0A3Lww==" hashValue="Hcp78cAt2562TPjBNPIqTRMRrepPgiyhrL6NIBQ8UnHSQ/dJcU8Nq2ub4wUUiFO9U68FKq18NjDWH/vpAdf1JA==" algorithmName="SHA-512" password="CC35"/>
  <autoFilter ref="C87:K188"/>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0"/>
    </row>
    <row r="4" s="1" customFormat="1" ht="24.96" customHeight="1">
      <c r="B4" s="20"/>
      <c r="C4" s="145" t="s">
        <v>1669</v>
      </c>
      <c r="H4" s="20"/>
    </row>
    <row r="5" s="1" customFormat="1" ht="12" customHeight="1">
      <c r="B5" s="20"/>
      <c r="C5" s="297" t="s">
        <v>13</v>
      </c>
      <c r="D5" s="156" t="s">
        <v>14</v>
      </c>
      <c r="E5" s="1"/>
      <c r="F5" s="1"/>
      <c r="H5" s="20"/>
    </row>
    <row r="6" s="1" customFormat="1" ht="36.96" customHeight="1">
      <c r="B6" s="20"/>
      <c r="C6" s="298" t="s">
        <v>16</v>
      </c>
      <c r="D6" s="299" t="s">
        <v>17</v>
      </c>
      <c r="E6" s="1"/>
      <c r="F6" s="1"/>
      <c r="H6" s="20"/>
    </row>
    <row r="7" s="1" customFormat="1" ht="24.75" customHeight="1">
      <c r="B7" s="20"/>
      <c r="C7" s="147" t="s">
        <v>24</v>
      </c>
      <c r="D7" s="153" t="str">
        <f>'Rekapitulace stavby'!AN8</f>
        <v>31. 1. 2019</v>
      </c>
      <c r="H7" s="20"/>
    </row>
    <row r="8" s="2" customFormat="1" ht="10.8" customHeight="1">
      <c r="A8" s="39"/>
      <c r="B8" s="45"/>
      <c r="C8" s="39"/>
      <c r="D8" s="39"/>
      <c r="E8" s="39"/>
      <c r="F8" s="39"/>
      <c r="G8" s="39"/>
      <c r="H8" s="45"/>
    </row>
    <row r="9" s="11" customFormat="1" ht="29.28" customHeight="1">
      <c r="A9" s="201"/>
      <c r="B9" s="300"/>
      <c r="C9" s="301" t="s">
        <v>61</v>
      </c>
      <c r="D9" s="302" t="s">
        <v>62</v>
      </c>
      <c r="E9" s="302" t="s">
        <v>222</v>
      </c>
      <c r="F9" s="303" t="s">
        <v>1670</v>
      </c>
      <c r="G9" s="201"/>
      <c r="H9" s="300"/>
    </row>
    <row r="10" s="2" customFormat="1" ht="26.4" customHeight="1">
      <c r="A10" s="39"/>
      <c r="B10" s="45"/>
      <c r="C10" s="304" t="s">
        <v>1671</v>
      </c>
      <c r="D10" s="304" t="s">
        <v>92</v>
      </c>
      <c r="E10" s="39"/>
      <c r="F10" s="39"/>
      <c r="G10" s="39"/>
      <c r="H10" s="45"/>
    </row>
    <row r="11" s="2" customFormat="1" ht="16.8" customHeight="1">
      <c r="A11" s="39"/>
      <c r="B11" s="45"/>
      <c r="C11" s="305" t="s">
        <v>371</v>
      </c>
      <c r="D11" s="306" t="s">
        <v>1672</v>
      </c>
      <c r="E11" s="307" t="s">
        <v>191</v>
      </c>
      <c r="F11" s="308">
        <v>4</v>
      </c>
      <c r="G11" s="39"/>
      <c r="H11" s="45"/>
    </row>
    <row r="12" s="2" customFormat="1" ht="16.8" customHeight="1">
      <c r="A12" s="39"/>
      <c r="B12" s="45"/>
      <c r="C12" s="309" t="s">
        <v>39</v>
      </c>
      <c r="D12" s="309" t="s">
        <v>242</v>
      </c>
      <c r="E12" s="17" t="s">
        <v>39</v>
      </c>
      <c r="F12" s="310">
        <v>4</v>
      </c>
      <c r="G12" s="39"/>
      <c r="H12" s="45"/>
    </row>
    <row r="13" s="2" customFormat="1" ht="16.8" customHeight="1">
      <c r="A13" s="39"/>
      <c r="B13" s="45"/>
      <c r="C13" s="309" t="s">
        <v>371</v>
      </c>
      <c r="D13" s="309" t="s">
        <v>250</v>
      </c>
      <c r="E13" s="17" t="s">
        <v>39</v>
      </c>
      <c r="F13" s="310">
        <v>4</v>
      </c>
      <c r="G13" s="39"/>
      <c r="H13" s="45"/>
    </row>
    <row r="14" s="2" customFormat="1" ht="16.8" customHeight="1">
      <c r="A14" s="39"/>
      <c r="B14" s="45"/>
      <c r="C14" s="305" t="s">
        <v>203</v>
      </c>
      <c r="D14" s="306" t="s">
        <v>204</v>
      </c>
      <c r="E14" s="307" t="s">
        <v>197</v>
      </c>
      <c r="F14" s="308">
        <v>1040</v>
      </c>
      <c r="G14" s="39"/>
      <c r="H14" s="45"/>
    </row>
    <row r="15" s="2" customFormat="1" ht="16.8" customHeight="1">
      <c r="A15" s="39"/>
      <c r="B15" s="45"/>
      <c r="C15" s="309" t="s">
        <v>39</v>
      </c>
      <c r="D15" s="309" t="s">
        <v>195</v>
      </c>
      <c r="E15" s="17" t="s">
        <v>39</v>
      </c>
      <c r="F15" s="310">
        <v>840</v>
      </c>
      <c r="G15" s="39"/>
      <c r="H15" s="45"/>
    </row>
    <row r="16" s="2" customFormat="1" ht="16.8" customHeight="1">
      <c r="A16" s="39"/>
      <c r="B16" s="45"/>
      <c r="C16" s="309" t="s">
        <v>39</v>
      </c>
      <c r="D16" s="309" t="s">
        <v>383</v>
      </c>
      <c r="E16" s="17" t="s">
        <v>39</v>
      </c>
      <c r="F16" s="310">
        <v>200</v>
      </c>
      <c r="G16" s="39"/>
      <c r="H16" s="45"/>
    </row>
    <row r="17" s="2" customFormat="1" ht="16.8" customHeight="1">
      <c r="A17" s="39"/>
      <c r="B17" s="45"/>
      <c r="C17" s="309" t="s">
        <v>203</v>
      </c>
      <c r="D17" s="309" t="s">
        <v>250</v>
      </c>
      <c r="E17" s="17" t="s">
        <v>39</v>
      </c>
      <c r="F17" s="310">
        <v>1040</v>
      </c>
      <c r="G17" s="39"/>
      <c r="H17" s="45"/>
    </row>
    <row r="18" s="2" customFormat="1" ht="16.8" customHeight="1">
      <c r="A18" s="39"/>
      <c r="B18" s="45"/>
      <c r="C18" s="311" t="s">
        <v>1673</v>
      </c>
      <c r="D18" s="39"/>
      <c r="E18" s="39"/>
      <c r="F18" s="39"/>
      <c r="G18" s="39"/>
      <c r="H18" s="45"/>
    </row>
    <row r="19" s="2" customFormat="1">
      <c r="A19" s="39"/>
      <c r="B19" s="45"/>
      <c r="C19" s="309" t="s">
        <v>378</v>
      </c>
      <c r="D19" s="309" t="s">
        <v>379</v>
      </c>
      <c r="E19" s="17" t="s">
        <v>197</v>
      </c>
      <c r="F19" s="310">
        <v>1040</v>
      </c>
      <c r="G19" s="39"/>
      <c r="H19" s="45"/>
    </row>
    <row r="20" s="2" customFormat="1" ht="16.8" customHeight="1">
      <c r="A20" s="39"/>
      <c r="B20" s="45"/>
      <c r="C20" s="309" t="s">
        <v>401</v>
      </c>
      <c r="D20" s="309" t="s">
        <v>402</v>
      </c>
      <c r="E20" s="17" t="s">
        <v>197</v>
      </c>
      <c r="F20" s="310">
        <v>1040</v>
      </c>
      <c r="G20" s="39"/>
      <c r="H20" s="45"/>
    </row>
    <row r="21" s="2" customFormat="1" ht="16.8" customHeight="1">
      <c r="A21" s="39"/>
      <c r="B21" s="45"/>
      <c r="C21" s="305" t="s">
        <v>180</v>
      </c>
      <c r="D21" s="306" t="s">
        <v>181</v>
      </c>
      <c r="E21" s="307" t="s">
        <v>182</v>
      </c>
      <c r="F21" s="308">
        <v>250</v>
      </c>
      <c r="G21" s="39"/>
      <c r="H21" s="45"/>
    </row>
    <row r="22" s="2" customFormat="1" ht="16.8" customHeight="1">
      <c r="A22" s="39"/>
      <c r="B22" s="45"/>
      <c r="C22" s="309" t="s">
        <v>39</v>
      </c>
      <c r="D22" s="309" t="s">
        <v>296</v>
      </c>
      <c r="E22" s="17" t="s">
        <v>39</v>
      </c>
      <c r="F22" s="310">
        <v>250</v>
      </c>
      <c r="G22" s="39"/>
      <c r="H22" s="45"/>
    </row>
    <row r="23" s="2" customFormat="1" ht="16.8" customHeight="1">
      <c r="A23" s="39"/>
      <c r="B23" s="45"/>
      <c r="C23" s="309" t="s">
        <v>180</v>
      </c>
      <c r="D23" s="309" t="s">
        <v>250</v>
      </c>
      <c r="E23" s="17" t="s">
        <v>39</v>
      </c>
      <c r="F23" s="310">
        <v>250</v>
      </c>
      <c r="G23" s="39"/>
      <c r="H23" s="45"/>
    </row>
    <row r="24" s="2" customFormat="1" ht="16.8" customHeight="1">
      <c r="A24" s="39"/>
      <c r="B24" s="45"/>
      <c r="C24" s="311" t="s">
        <v>1673</v>
      </c>
      <c r="D24" s="39"/>
      <c r="E24" s="39"/>
      <c r="F24" s="39"/>
      <c r="G24" s="39"/>
      <c r="H24" s="45"/>
    </row>
    <row r="25" s="2" customFormat="1" ht="16.8" customHeight="1">
      <c r="A25" s="39"/>
      <c r="B25" s="45"/>
      <c r="C25" s="309" t="s">
        <v>291</v>
      </c>
      <c r="D25" s="309" t="s">
        <v>292</v>
      </c>
      <c r="E25" s="17" t="s">
        <v>182</v>
      </c>
      <c r="F25" s="310">
        <v>250</v>
      </c>
      <c r="G25" s="39"/>
      <c r="H25" s="45"/>
    </row>
    <row r="26" s="2" customFormat="1" ht="16.8" customHeight="1">
      <c r="A26" s="39"/>
      <c r="B26" s="45"/>
      <c r="C26" s="309" t="s">
        <v>251</v>
      </c>
      <c r="D26" s="309" t="s">
        <v>252</v>
      </c>
      <c r="E26" s="17" t="s">
        <v>253</v>
      </c>
      <c r="F26" s="310">
        <v>156.25</v>
      </c>
      <c r="G26" s="39"/>
      <c r="H26" s="45"/>
    </row>
    <row r="27" s="2" customFormat="1" ht="16.8" customHeight="1">
      <c r="A27" s="39"/>
      <c r="B27" s="45"/>
      <c r="C27" s="305" t="s">
        <v>184</v>
      </c>
      <c r="D27" s="306" t="s">
        <v>185</v>
      </c>
      <c r="E27" s="307" t="s">
        <v>186</v>
      </c>
      <c r="F27" s="308">
        <v>1.25</v>
      </c>
      <c r="G27" s="39"/>
      <c r="H27" s="45"/>
    </row>
    <row r="28" s="2" customFormat="1" ht="16.8" customHeight="1">
      <c r="A28" s="39"/>
      <c r="B28" s="45"/>
      <c r="C28" s="309" t="s">
        <v>39</v>
      </c>
      <c r="D28" s="309" t="s">
        <v>349</v>
      </c>
      <c r="E28" s="17" t="s">
        <v>39</v>
      </c>
      <c r="F28" s="310">
        <v>0.97399999999999998</v>
      </c>
      <c r="G28" s="39"/>
      <c r="H28" s="45"/>
    </row>
    <row r="29" s="2" customFormat="1" ht="16.8" customHeight="1">
      <c r="A29" s="39"/>
      <c r="B29" s="45"/>
      <c r="C29" s="309" t="s">
        <v>39</v>
      </c>
      <c r="D29" s="309" t="s">
        <v>350</v>
      </c>
      <c r="E29" s="17" t="s">
        <v>39</v>
      </c>
      <c r="F29" s="310">
        <v>0.27600000000000002</v>
      </c>
      <c r="G29" s="39"/>
      <c r="H29" s="45"/>
    </row>
    <row r="30" s="2" customFormat="1" ht="16.8" customHeight="1">
      <c r="A30" s="39"/>
      <c r="B30" s="45"/>
      <c r="C30" s="309" t="s">
        <v>184</v>
      </c>
      <c r="D30" s="309" t="s">
        <v>250</v>
      </c>
      <c r="E30" s="17" t="s">
        <v>39</v>
      </c>
      <c r="F30" s="310">
        <v>1.25</v>
      </c>
      <c r="G30" s="39"/>
      <c r="H30" s="45"/>
    </row>
    <row r="31" s="2" customFormat="1" ht="16.8" customHeight="1">
      <c r="A31" s="39"/>
      <c r="B31" s="45"/>
      <c r="C31" s="311" t="s">
        <v>1673</v>
      </c>
      <c r="D31" s="39"/>
      <c r="E31" s="39"/>
      <c r="F31" s="39"/>
      <c r="G31" s="39"/>
      <c r="H31" s="45"/>
    </row>
    <row r="32" s="2" customFormat="1" ht="16.8" customHeight="1">
      <c r="A32" s="39"/>
      <c r="B32" s="45"/>
      <c r="C32" s="309" t="s">
        <v>345</v>
      </c>
      <c r="D32" s="309" t="s">
        <v>346</v>
      </c>
      <c r="E32" s="17" t="s">
        <v>186</v>
      </c>
      <c r="F32" s="310">
        <v>1.25</v>
      </c>
      <c r="G32" s="39"/>
      <c r="H32" s="45"/>
    </row>
    <row r="33" s="2" customFormat="1" ht="16.8" customHeight="1">
      <c r="A33" s="39"/>
      <c r="B33" s="45"/>
      <c r="C33" s="309" t="s">
        <v>352</v>
      </c>
      <c r="D33" s="309" t="s">
        <v>353</v>
      </c>
      <c r="E33" s="17" t="s">
        <v>186</v>
      </c>
      <c r="F33" s="310">
        <v>1.77</v>
      </c>
      <c r="G33" s="39"/>
      <c r="H33" s="45"/>
    </row>
    <row r="34" s="2" customFormat="1" ht="16.8" customHeight="1">
      <c r="A34" s="39"/>
      <c r="B34" s="45"/>
      <c r="C34" s="305" t="s">
        <v>421</v>
      </c>
      <c r="D34" s="306" t="s">
        <v>441</v>
      </c>
      <c r="E34" s="307" t="s">
        <v>182</v>
      </c>
      <c r="F34" s="308">
        <v>41.488</v>
      </c>
      <c r="G34" s="39"/>
      <c r="H34" s="45"/>
    </row>
    <row r="35" s="2" customFormat="1" ht="16.8" customHeight="1">
      <c r="A35" s="39"/>
      <c r="B35" s="45"/>
      <c r="C35" s="309" t="s">
        <v>421</v>
      </c>
      <c r="D35" s="309" t="s">
        <v>422</v>
      </c>
      <c r="E35" s="17" t="s">
        <v>39</v>
      </c>
      <c r="F35" s="310">
        <v>41.488</v>
      </c>
      <c r="G35" s="39"/>
      <c r="H35" s="45"/>
    </row>
    <row r="36" s="2" customFormat="1" ht="16.8" customHeight="1">
      <c r="A36" s="39"/>
      <c r="B36" s="45"/>
      <c r="C36" s="305" t="s">
        <v>312</v>
      </c>
      <c r="D36" s="306" t="s">
        <v>1674</v>
      </c>
      <c r="E36" s="307" t="s">
        <v>191</v>
      </c>
      <c r="F36" s="308">
        <v>2800</v>
      </c>
      <c r="G36" s="39"/>
      <c r="H36" s="45"/>
    </row>
    <row r="37" s="2" customFormat="1" ht="16.8" customHeight="1">
      <c r="A37" s="39"/>
      <c r="B37" s="45"/>
      <c r="C37" s="309" t="s">
        <v>39</v>
      </c>
      <c r="D37" s="309" t="s">
        <v>311</v>
      </c>
      <c r="E37" s="17" t="s">
        <v>39</v>
      </c>
      <c r="F37" s="310">
        <v>2800</v>
      </c>
      <c r="G37" s="39"/>
      <c r="H37" s="45"/>
    </row>
    <row r="38" s="2" customFormat="1" ht="16.8" customHeight="1">
      <c r="A38" s="39"/>
      <c r="B38" s="45"/>
      <c r="C38" s="309" t="s">
        <v>312</v>
      </c>
      <c r="D38" s="309" t="s">
        <v>250</v>
      </c>
      <c r="E38" s="17" t="s">
        <v>39</v>
      </c>
      <c r="F38" s="310">
        <v>2800</v>
      </c>
      <c r="G38" s="39"/>
      <c r="H38" s="45"/>
    </row>
    <row r="39" s="2" customFormat="1" ht="16.8" customHeight="1">
      <c r="A39" s="39"/>
      <c r="B39" s="45"/>
      <c r="C39" s="305" t="s">
        <v>189</v>
      </c>
      <c r="D39" s="306" t="s">
        <v>190</v>
      </c>
      <c r="E39" s="307" t="s">
        <v>191</v>
      </c>
      <c r="F39" s="308">
        <v>2</v>
      </c>
      <c r="G39" s="39"/>
      <c r="H39" s="45"/>
    </row>
    <row r="40" s="2" customFormat="1" ht="16.8" customHeight="1">
      <c r="A40" s="39"/>
      <c r="B40" s="45"/>
      <c r="C40" s="309" t="s">
        <v>39</v>
      </c>
      <c r="D40" s="309" t="s">
        <v>317</v>
      </c>
      <c r="E40" s="17" t="s">
        <v>39</v>
      </c>
      <c r="F40" s="310">
        <v>2</v>
      </c>
      <c r="G40" s="39"/>
      <c r="H40" s="45"/>
    </row>
    <row r="41" s="2" customFormat="1" ht="16.8" customHeight="1">
      <c r="A41" s="39"/>
      <c r="B41" s="45"/>
      <c r="C41" s="309" t="s">
        <v>189</v>
      </c>
      <c r="D41" s="309" t="s">
        <v>250</v>
      </c>
      <c r="E41" s="17" t="s">
        <v>39</v>
      </c>
      <c r="F41" s="310">
        <v>2</v>
      </c>
      <c r="G41" s="39"/>
      <c r="H41" s="45"/>
    </row>
    <row r="42" s="2" customFormat="1" ht="16.8" customHeight="1">
      <c r="A42" s="39"/>
      <c r="B42" s="45"/>
      <c r="C42" s="311" t="s">
        <v>1673</v>
      </c>
      <c r="D42" s="39"/>
      <c r="E42" s="39"/>
      <c r="F42" s="39"/>
      <c r="G42" s="39"/>
      <c r="H42" s="45"/>
    </row>
    <row r="43" s="2" customFormat="1" ht="16.8" customHeight="1">
      <c r="A43" s="39"/>
      <c r="B43" s="45"/>
      <c r="C43" s="309" t="s">
        <v>314</v>
      </c>
      <c r="D43" s="309" t="s">
        <v>315</v>
      </c>
      <c r="E43" s="17" t="s">
        <v>191</v>
      </c>
      <c r="F43" s="310">
        <v>2</v>
      </c>
      <c r="G43" s="39"/>
      <c r="H43" s="45"/>
    </row>
    <row r="44" s="2" customFormat="1" ht="16.8" customHeight="1">
      <c r="A44" s="39"/>
      <c r="B44" s="45"/>
      <c r="C44" s="309" t="s">
        <v>276</v>
      </c>
      <c r="D44" s="309" t="s">
        <v>277</v>
      </c>
      <c r="E44" s="17" t="s">
        <v>197</v>
      </c>
      <c r="F44" s="310">
        <v>7</v>
      </c>
      <c r="G44" s="39"/>
      <c r="H44" s="45"/>
    </row>
    <row r="45" s="2" customFormat="1" ht="16.8" customHeight="1">
      <c r="A45" s="39"/>
      <c r="B45" s="45"/>
      <c r="C45" s="309" t="s">
        <v>330</v>
      </c>
      <c r="D45" s="309" t="s">
        <v>331</v>
      </c>
      <c r="E45" s="17" t="s">
        <v>191</v>
      </c>
      <c r="F45" s="310">
        <v>8</v>
      </c>
      <c r="G45" s="39"/>
      <c r="H45" s="45"/>
    </row>
    <row r="46" s="2" customFormat="1" ht="16.8" customHeight="1">
      <c r="A46" s="39"/>
      <c r="B46" s="45"/>
      <c r="C46" s="305" t="s">
        <v>192</v>
      </c>
      <c r="D46" s="306" t="s">
        <v>193</v>
      </c>
      <c r="E46" s="307" t="s">
        <v>191</v>
      </c>
      <c r="F46" s="308">
        <v>1400</v>
      </c>
      <c r="G46" s="39"/>
      <c r="H46" s="45"/>
    </row>
    <row r="47" s="2" customFormat="1" ht="16.8" customHeight="1">
      <c r="A47" s="39"/>
      <c r="B47" s="45"/>
      <c r="C47" s="309" t="s">
        <v>39</v>
      </c>
      <c r="D47" s="309" t="s">
        <v>306</v>
      </c>
      <c r="E47" s="17" t="s">
        <v>39</v>
      </c>
      <c r="F47" s="310">
        <v>1400</v>
      </c>
      <c r="G47" s="39"/>
      <c r="H47" s="45"/>
    </row>
    <row r="48" s="2" customFormat="1" ht="16.8" customHeight="1">
      <c r="A48" s="39"/>
      <c r="B48" s="45"/>
      <c r="C48" s="309" t="s">
        <v>192</v>
      </c>
      <c r="D48" s="309" t="s">
        <v>250</v>
      </c>
      <c r="E48" s="17" t="s">
        <v>39</v>
      </c>
      <c r="F48" s="310">
        <v>1400</v>
      </c>
      <c r="G48" s="39"/>
      <c r="H48" s="45"/>
    </row>
    <row r="49" s="2" customFormat="1" ht="16.8" customHeight="1">
      <c r="A49" s="39"/>
      <c r="B49" s="45"/>
      <c r="C49" s="311" t="s">
        <v>1673</v>
      </c>
      <c r="D49" s="39"/>
      <c r="E49" s="39"/>
      <c r="F49" s="39"/>
      <c r="G49" s="39"/>
      <c r="H49" s="45"/>
    </row>
    <row r="50" s="2" customFormat="1" ht="16.8" customHeight="1">
      <c r="A50" s="39"/>
      <c r="B50" s="45"/>
      <c r="C50" s="309" t="s">
        <v>303</v>
      </c>
      <c r="D50" s="309" t="s">
        <v>304</v>
      </c>
      <c r="E50" s="17" t="s">
        <v>191</v>
      </c>
      <c r="F50" s="310">
        <v>1400</v>
      </c>
      <c r="G50" s="39"/>
      <c r="H50" s="45"/>
    </row>
    <row r="51" s="2" customFormat="1" ht="16.8" customHeight="1">
      <c r="A51" s="39"/>
      <c r="B51" s="45"/>
      <c r="C51" s="309" t="s">
        <v>425</v>
      </c>
      <c r="D51" s="309" t="s">
        <v>426</v>
      </c>
      <c r="E51" s="17" t="s">
        <v>182</v>
      </c>
      <c r="F51" s="310">
        <v>0.26000000000000001</v>
      </c>
      <c r="G51" s="39"/>
      <c r="H51" s="45"/>
    </row>
    <row r="52" s="2" customFormat="1" ht="16.8" customHeight="1">
      <c r="A52" s="39"/>
      <c r="B52" s="45"/>
      <c r="C52" s="305" t="s">
        <v>207</v>
      </c>
      <c r="D52" s="306" t="s">
        <v>208</v>
      </c>
      <c r="E52" s="307" t="s">
        <v>182</v>
      </c>
      <c r="F52" s="308">
        <v>205.80000000000001</v>
      </c>
      <c r="G52" s="39"/>
      <c r="H52" s="45"/>
    </row>
    <row r="53" s="2" customFormat="1" ht="16.8" customHeight="1">
      <c r="A53" s="39"/>
      <c r="B53" s="45"/>
      <c r="C53" s="309" t="s">
        <v>207</v>
      </c>
      <c r="D53" s="309" t="s">
        <v>423</v>
      </c>
      <c r="E53" s="17" t="s">
        <v>39</v>
      </c>
      <c r="F53" s="310">
        <v>205.80000000000001</v>
      </c>
      <c r="G53" s="39"/>
      <c r="H53" s="45"/>
    </row>
    <row r="54" s="2" customFormat="1" ht="16.8" customHeight="1">
      <c r="A54" s="39"/>
      <c r="B54" s="45"/>
      <c r="C54" s="311" t="s">
        <v>1673</v>
      </c>
      <c r="D54" s="39"/>
      <c r="E54" s="39"/>
      <c r="F54" s="39"/>
      <c r="G54" s="39"/>
      <c r="H54" s="45"/>
    </row>
    <row r="55" s="2" customFormat="1">
      <c r="A55" s="39"/>
      <c r="B55" s="45"/>
      <c r="C55" s="309" t="s">
        <v>416</v>
      </c>
      <c r="D55" s="309" t="s">
        <v>417</v>
      </c>
      <c r="E55" s="17" t="s">
        <v>182</v>
      </c>
      <c r="F55" s="310">
        <v>247.28800000000001</v>
      </c>
      <c r="G55" s="39"/>
      <c r="H55" s="45"/>
    </row>
    <row r="56" s="2" customFormat="1">
      <c r="A56" s="39"/>
      <c r="B56" s="45"/>
      <c r="C56" s="309" t="s">
        <v>387</v>
      </c>
      <c r="D56" s="309" t="s">
        <v>388</v>
      </c>
      <c r="E56" s="17" t="s">
        <v>182</v>
      </c>
      <c r="F56" s="310">
        <v>205.80000000000001</v>
      </c>
      <c r="G56" s="39"/>
      <c r="H56" s="45"/>
    </row>
    <row r="57" s="2" customFormat="1" ht="16.8" customHeight="1">
      <c r="A57" s="39"/>
      <c r="B57" s="45"/>
      <c r="C57" s="309" t="s">
        <v>395</v>
      </c>
      <c r="D57" s="309" t="s">
        <v>396</v>
      </c>
      <c r="E57" s="17" t="s">
        <v>182</v>
      </c>
      <c r="F57" s="310">
        <v>205.80000000000001</v>
      </c>
      <c r="G57" s="39"/>
      <c r="H57" s="45"/>
    </row>
    <row r="58" s="2" customFormat="1" ht="16.8" customHeight="1">
      <c r="A58" s="39"/>
      <c r="B58" s="45"/>
      <c r="C58" s="305" t="s">
        <v>195</v>
      </c>
      <c r="D58" s="306" t="s">
        <v>196</v>
      </c>
      <c r="E58" s="307" t="s">
        <v>197</v>
      </c>
      <c r="F58" s="308">
        <v>840</v>
      </c>
      <c r="G58" s="39"/>
      <c r="H58" s="45"/>
    </row>
    <row r="59" s="2" customFormat="1" ht="16.8" customHeight="1">
      <c r="A59" s="39"/>
      <c r="B59" s="45"/>
      <c r="C59" s="309" t="s">
        <v>39</v>
      </c>
      <c r="D59" s="309" t="s">
        <v>288</v>
      </c>
      <c r="E59" s="17" t="s">
        <v>39</v>
      </c>
      <c r="F59" s="310">
        <v>840</v>
      </c>
      <c r="G59" s="39"/>
      <c r="H59" s="45"/>
    </row>
    <row r="60" s="2" customFormat="1" ht="16.8" customHeight="1">
      <c r="A60" s="39"/>
      <c r="B60" s="45"/>
      <c r="C60" s="309" t="s">
        <v>195</v>
      </c>
      <c r="D60" s="309" t="s">
        <v>250</v>
      </c>
      <c r="E60" s="17" t="s">
        <v>39</v>
      </c>
      <c r="F60" s="310">
        <v>840</v>
      </c>
      <c r="G60" s="39"/>
      <c r="H60" s="45"/>
    </row>
    <row r="61" s="2" customFormat="1" ht="16.8" customHeight="1">
      <c r="A61" s="39"/>
      <c r="B61" s="45"/>
      <c r="C61" s="311" t="s">
        <v>1673</v>
      </c>
      <c r="D61" s="39"/>
      <c r="E61" s="39"/>
      <c r="F61" s="39"/>
      <c r="G61" s="39"/>
      <c r="H61" s="45"/>
    </row>
    <row r="62" s="2" customFormat="1">
      <c r="A62" s="39"/>
      <c r="B62" s="45"/>
      <c r="C62" s="309" t="s">
        <v>283</v>
      </c>
      <c r="D62" s="309" t="s">
        <v>284</v>
      </c>
      <c r="E62" s="17" t="s">
        <v>197</v>
      </c>
      <c r="F62" s="310">
        <v>840</v>
      </c>
      <c r="G62" s="39"/>
      <c r="H62" s="45"/>
    </row>
    <row r="63" s="2" customFormat="1" ht="16.8" customHeight="1">
      <c r="A63" s="39"/>
      <c r="B63" s="45"/>
      <c r="C63" s="309" t="s">
        <v>239</v>
      </c>
      <c r="D63" s="309" t="s">
        <v>240</v>
      </c>
      <c r="E63" s="17" t="s">
        <v>186</v>
      </c>
      <c r="F63" s="310">
        <v>0.83999999999999997</v>
      </c>
      <c r="G63" s="39"/>
      <c r="H63" s="45"/>
    </row>
    <row r="64" s="2" customFormat="1" ht="16.8" customHeight="1">
      <c r="A64" s="39"/>
      <c r="B64" s="45"/>
      <c r="C64" s="309" t="s">
        <v>259</v>
      </c>
      <c r="D64" s="309" t="s">
        <v>260</v>
      </c>
      <c r="E64" s="17" t="s">
        <v>186</v>
      </c>
      <c r="F64" s="310">
        <v>0.83999999999999997</v>
      </c>
      <c r="G64" s="39"/>
      <c r="H64" s="45"/>
    </row>
    <row r="65" s="2" customFormat="1" ht="16.8" customHeight="1">
      <c r="A65" s="39"/>
      <c r="B65" s="45"/>
      <c r="C65" s="309" t="s">
        <v>264</v>
      </c>
      <c r="D65" s="309" t="s">
        <v>265</v>
      </c>
      <c r="E65" s="17" t="s">
        <v>191</v>
      </c>
      <c r="F65" s="310">
        <v>700</v>
      </c>
      <c r="G65" s="39"/>
      <c r="H65" s="45"/>
    </row>
    <row r="66" s="2" customFormat="1" ht="16.8" customHeight="1">
      <c r="A66" s="39"/>
      <c r="B66" s="45"/>
      <c r="C66" s="309" t="s">
        <v>324</v>
      </c>
      <c r="D66" s="309" t="s">
        <v>325</v>
      </c>
      <c r="E66" s="17" t="s">
        <v>191</v>
      </c>
      <c r="F66" s="310">
        <v>140</v>
      </c>
      <c r="G66" s="39"/>
      <c r="H66" s="45"/>
    </row>
    <row r="67" s="2" customFormat="1">
      <c r="A67" s="39"/>
      <c r="B67" s="45"/>
      <c r="C67" s="309" t="s">
        <v>359</v>
      </c>
      <c r="D67" s="309" t="s">
        <v>360</v>
      </c>
      <c r="E67" s="17" t="s">
        <v>197</v>
      </c>
      <c r="F67" s="310">
        <v>840</v>
      </c>
      <c r="G67" s="39"/>
      <c r="H67" s="45"/>
    </row>
    <row r="68" s="2" customFormat="1">
      <c r="A68" s="39"/>
      <c r="B68" s="45"/>
      <c r="C68" s="309" t="s">
        <v>378</v>
      </c>
      <c r="D68" s="309" t="s">
        <v>379</v>
      </c>
      <c r="E68" s="17" t="s">
        <v>197</v>
      </c>
      <c r="F68" s="310">
        <v>1040</v>
      </c>
      <c r="G68" s="39"/>
      <c r="H68" s="45"/>
    </row>
    <row r="69" s="2" customFormat="1">
      <c r="A69" s="39"/>
      <c r="B69" s="45"/>
      <c r="C69" s="309" t="s">
        <v>416</v>
      </c>
      <c r="D69" s="309" t="s">
        <v>417</v>
      </c>
      <c r="E69" s="17" t="s">
        <v>182</v>
      </c>
      <c r="F69" s="310">
        <v>247.28800000000001</v>
      </c>
      <c r="G69" s="39"/>
      <c r="H69" s="45"/>
    </row>
    <row r="70" s="2" customFormat="1" ht="16.8" customHeight="1">
      <c r="A70" s="39"/>
      <c r="B70" s="45"/>
      <c r="C70" s="309" t="s">
        <v>319</v>
      </c>
      <c r="D70" s="309" t="s">
        <v>320</v>
      </c>
      <c r="E70" s="17" t="s">
        <v>191</v>
      </c>
      <c r="F70" s="310">
        <v>7</v>
      </c>
      <c r="G70" s="39"/>
      <c r="H70" s="45"/>
    </row>
    <row r="71" s="2" customFormat="1" ht="16.8" customHeight="1">
      <c r="A71" s="39"/>
      <c r="B71" s="45"/>
      <c r="C71" s="305" t="s">
        <v>199</v>
      </c>
      <c r="D71" s="306" t="s">
        <v>200</v>
      </c>
      <c r="E71" s="307" t="s">
        <v>191</v>
      </c>
      <c r="F71" s="308">
        <v>700</v>
      </c>
      <c r="G71" s="39"/>
      <c r="H71" s="45"/>
    </row>
    <row r="72" s="2" customFormat="1" ht="16.8" customHeight="1">
      <c r="A72" s="39"/>
      <c r="B72" s="45"/>
      <c r="C72" s="309" t="s">
        <v>39</v>
      </c>
      <c r="D72" s="309" t="s">
        <v>269</v>
      </c>
      <c r="E72" s="17" t="s">
        <v>39</v>
      </c>
      <c r="F72" s="310">
        <v>700</v>
      </c>
      <c r="G72" s="39"/>
      <c r="H72" s="45"/>
    </row>
    <row r="73" s="2" customFormat="1" ht="16.8" customHeight="1">
      <c r="A73" s="39"/>
      <c r="B73" s="45"/>
      <c r="C73" s="309" t="s">
        <v>199</v>
      </c>
      <c r="D73" s="309" t="s">
        <v>250</v>
      </c>
      <c r="E73" s="17" t="s">
        <v>39</v>
      </c>
      <c r="F73" s="310">
        <v>700</v>
      </c>
      <c r="G73" s="39"/>
      <c r="H73" s="45"/>
    </row>
    <row r="74" s="2" customFormat="1" ht="16.8" customHeight="1">
      <c r="A74" s="39"/>
      <c r="B74" s="45"/>
      <c r="C74" s="311" t="s">
        <v>1673</v>
      </c>
      <c r="D74" s="39"/>
      <c r="E74" s="39"/>
      <c r="F74" s="39"/>
      <c r="G74" s="39"/>
      <c r="H74" s="45"/>
    </row>
    <row r="75" s="2" customFormat="1" ht="16.8" customHeight="1">
      <c r="A75" s="39"/>
      <c r="B75" s="45"/>
      <c r="C75" s="309" t="s">
        <v>264</v>
      </c>
      <c r="D75" s="309" t="s">
        <v>265</v>
      </c>
      <c r="E75" s="17" t="s">
        <v>191</v>
      </c>
      <c r="F75" s="310">
        <v>700</v>
      </c>
      <c r="G75" s="39"/>
      <c r="H75" s="45"/>
    </row>
    <row r="76" s="2" customFormat="1" ht="16.8" customHeight="1">
      <c r="A76" s="39"/>
      <c r="B76" s="45"/>
      <c r="C76" s="309" t="s">
        <v>270</v>
      </c>
      <c r="D76" s="309" t="s">
        <v>271</v>
      </c>
      <c r="E76" s="17" t="s">
        <v>191</v>
      </c>
      <c r="F76" s="310">
        <v>700</v>
      </c>
      <c r="G76" s="39"/>
      <c r="H76" s="45"/>
    </row>
    <row r="77" s="2" customFormat="1" ht="16.8" customHeight="1">
      <c r="A77" s="39"/>
      <c r="B77" s="45"/>
      <c r="C77" s="309" t="s">
        <v>337</v>
      </c>
      <c r="D77" s="309" t="s">
        <v>338</v>
      </c>
      <c r="E77" s="17" t="s">
        <v>186</v>
      </c>
      <c r="F77" s="310">
        <v>0.52000000000000002</v>
      </c>
      <c r="G77" s="39"/>
      <c r="H77" s="45"/>
    </row>
    <row r="78" s="2" customFormat="1" ht="16.8" customHeight="1">
      <c r="A78" s="39"/>
      <c r="B78" s="45"/>
      <c r="C78" s="309" t="s">
        <v>352</v>
      </c>
      <c r="D78" s="309" t="s">
        <v>353</v>
      </c>
      <c r="E78" s="17" t="s">
        <v>186</v>
      </c>
      <c r="F78" s="310">
        <v>1.77</v>
      </c>
      <c r="G78" s="39"/>
      <c r="H78" s="45"/>
    </row>
    <row r="79" s="2" customFormat="1">
      <c r="A79" s="39"/>
      <c r="B79" s="45"/>
      <c r="C79" s="309" t="s">
        <v>416</v>
      </c>
      <c r="D79" s="309" t="s">
        <v>417</v>
      </c>
      <c r="E79" s="17" t="s">
        <v>182</v>
      </c>
      <c r="F79" s="310">
        <v>247.28800000000001</v>
      </c>
      <c r="G79" s="39"/>
      <c r="H79" s="45"/>
    </row>
    <row r="80" s="2" customFormat="1" ht="16.8" customHeight="1">
      <c r="A80" s="39"/>
      <c r="B80" s="45"/>
      <c r="C80" s="309" t="s">
        <v>298</v>
      </c>
      <c r="D80" s="309" t="s">
        <v>299</v>
      </c>
      <c r="E80" s="17" t="s">
        <v>191</v>
      </c>
      <c r="F80" s="310">
        <v>700</v>
      </c>
      <c r="G80" s="39"/>
      <c r="H80" s="45"/>
    </row>
    <row r="81" s="2" customFormat="1" ht="16.8" customHeight="1">
      <c r="A81" s="39"/>
      <c r="B81" s="45"/>
      <c r="C81" s="309" t="s">
        <v>308</v>
      </c>
      <c r="D81" s="309" t="s">
        <v>309</v>
      </c>
      <c r="E81" s="17" t="s">
        <v>191</v>
      </c>
      <c r="F81" s="310">
        <v>2800</v>
      </c>
      <c r="G81" s="39"/>
      <c r="H81" s="45"/>
    </row>
    <row r="82" s="2" customFormat="1" ht="16.8" customHeight="1">
      <c r="A82" s="39"/>
      <c r="B82" s="45"/>
      <c r="C82" s="309" t="s">
        <v>303</v>
      </c>
      <c r="D82" s="309" t="s">
        <v>304</v>
      </c>
      <c r="E82" s="17" t="s">
        <v>191</v>
      </c>
      <c r="F82" s="310">
        <v>1400</v>
      </c>
      <c r="G82" s="39"/>
      <c r="H82" s="45"/>
    </row>
    <row r="83" s="2" customFormat="1" ht="26.4" customHeight="1">
      <c r="A83" s="39"/>
      <c r="B83" s="45"/>
      <c r="C83" s="304" t="s">
        <v>1675</v>
      </c>
      <c r="D83" s="304" t="s">
        <v>96</v>
      </c>
      <c r="E83" s="39"/>
      <c r="F83" s="39"/>
      <c r="G83" s="39"/>
      <c r="H83" s="45"/>
    </row>
    <row r="84" s="2" customFormat="1" ht="16.8" customHeight="1">
      <c r="A84" s="39"/>
      <c r="B84" s="45"/>
      <c r="C84" s="305" t="s">
        <v>430</v>
      </c>
      <c r="D84" s="306" t="s">
        <v>431</v>
      </c>
      <c r="E84" s="307" t="s">
        <v>191</v>
      </c>
      <c r="F84" s="308">
        <v>8</v>
      </c>
      <c r="G84" s="39"/>
      <c r="H84" s="45"/>
    </row>
    <row r="85" s="2" customFormat="1" ht="16.8" customHeight="1">
      <c r="A85" s="39"/>
      <c r="B85" s="45"/>
      <c r="C85" s="309" t="s">
        <v>39</v>
      </c>
      <c r="D85" s="309" t="s">
        <v>515</v>
      </c>
      <c r="E85" s="17" t="s">
        <v>39</v>
      </c>
      <c r="F85" s="310">
        <v>8</v>
      </c>
      <c r="G85" s="39"/>
      <c r="H85" s="45"/>
    </row>
    <row r="86" s="2" customFormat="1" ht="16.8" customHeight="1">
      <c r="A86" s="39"/>
      <c r="B86" s="45"/>
      <c r="C86" s="309" t="s">
        <v>430</v>
      </c>
      <c r="D86" s="309" t="s">
        <v>250</v>
      </c>
      <c r="E86" s="17" t="s">
        <v>39</v>
      </c>
      <c r="F86" s="310">
        <v>8</v>
      </c>
      <c r="G86" s="39"/>
      <c r="H86" s="45"/>
    </row>
    <row r="87" s="2" customFormat="1" ht="16.8" customHeight="1">
      <c r="A87" s="39"/>
      <c r="B87" s="45"/>
      <c r="C87" s="311" t="s">
        <v>1673</v>
      </c>
      <c r="D87" s="39"/>
      <c r="E87" s="39"/>
      <c r="F87" s="39"/>
      <c r="G87" s="39"/>
      <c r="H87" s="45"/>
    </row>
    <row r="88" s="2" customFormat="1" ht="16.8" customHeight="1">
      <c r="A88" s="39"/>
      <c r="B88" s="45"/>
      <c r="C88" s="309" t="s">
        <v>511</v>
      </c>
      <c r="D88" s="309" t="s">
        <v>512</v>
      </c>
      <c r="E88" s="17" t="s">
        <v>367</v>
      </c>
      <c r="F88" s="310">
        <v>8</v>
      </c>
      <c r="G88" s="39"/>
      <c r="H88" s="45"/>
    </row>
    <row r="89" s="2" customFormat="1" ht="16.8" customHeight="1">
      <c r="A89" s="39"/>
      <c r="B89" s="45"/>
      <c r="C89" s="309" t="s">
        <v>372</v>
      </c>
      <c r="D89" s="309" t="s">
        <v>373</v>
      </c>
      <c r="E89" s="17" t="s">
        <v>367</v>
      </c>
      <c r="F89" s="310">
        <v>8</v>
      </c>
      <c r="G89" s="39"/>
      <c r="H89" s="45"/>
    </row>
    <row r="90" s="2" customFormat="1" ht="16.8" customHeight="1">
      <c r="A90" s="39"/>
      <c r="B90" s="45"/>
      <c r="C90" s="305" t="s">
        <v>432</v>
      </c>
      <c r="D90" s="306" t="s">
        <v>433</v>
      </c>
      <c r="E90" s="307" t="s">
        <v>197</v>
      </c>
      <c r="F90" s="308">
        <v>1690</v>
      </c>
      <c r="G90" s="39"/>
      <c r="H90" s="45"/>
    </row>
    <row r="91" s="2" customFormat="1" ht="16.8" customHeight="1">
      <c r="A91" s="39"/>
      <c r="B91" s="45"/>
      <c r="C91" s="309" t="s">
        <v>39</v>
      </c>
      <c r="D91" s="309" t="s">
        <v>438</v>
      </c>
      <c r="E91" s="17" t="s">
        <v>39</v>
      </c>
      <c r="F91" s="310">
        <v>1690</v>
      </c>
      <c r="G91" s="39"/>
      <c r="H91" s="45"/>
    </row>
    <row r="92" s="2" customFormat="1" ht="16.8" customHeight="1">
      <c r="A92" s="39"/>
      <c r="B92" s="45"/>
      <c r="C92" s="309" t="s">
        <v>432</v>
      </c>
      <c r="D92" s="309" t="s">
        <v>250</v>
      </c>
      <c r="E92" s="17" t="s">
        <v>39</v>
      </c>
      <c r="F92" s="310">
        <v>1690</v>
      </c>
      <c r="G92" s="39"/>
      <c r="H92" s="45"/>
    </row>
    <row r="93" s="2" customFormat="1" ht="16.8" customHeight="1">
      <c r="A93" s="39"/>
      <c r="B93" s="45"/>
      <c r="C93" s="311" t="s">
        <v>1673</v>
      </c>
      <c r="D93" s="39"/>
      <c r="E93" s="39"/>
      <c r="F93" s="39"/>
      <c r="G93" s="39"/>
      <c r="H93" s="45"/>
    </row>
    <row r="94" s="2" customFormat="1">
      <c r="A94" s="39"/>
      <c r="B94" s="45"/>
      <c r="C94" s="309" t="s">
        <v>378</v>
      </c>
      <c r="D94" s="309" t="s">
        <v>379</v>
      </c>
      <c r="E94" s="17" t="s">
        <v>197</v>
      </c>
      <c r="F94" s="310">
        <v>1690</v>
      </c>
      <c r="G94" s="39"/>
      <c r="H94" s="45"/>
    </row>
    <row r="95" s="2" customFormat="1" ht="16.8" customHeight="1">
      <c r="A95" s="39"/>
      <c r="B95" s="45"/>
      <c r="C95" s="309" t="s">
        <v>401</v>
      </c>
      <c r="D95" s="309" t="s">
        <v>402</v>
      </c>
      <c r="E95" s="17" t="s">
        <v>197</v>
      </c>
      <c r="F95" s="310">
        <v>1690</v>
      </c>
      <c r="G95" s="39"/>
      <c r="H95" s="45"/>
    </row>
    <row r="96" s="2" customFormat="1" ht="16.8" customHeight="1">
      <c r="A96" s="39"/>
      <c r="B96" s="45"/>
      <c r="C96" s="309" t="s">
        <v>401</v>
      </c>
      <c r="D96" s="309" t="s">
        <v>402</v>
      </c>
      <c r="E96" s="17" t="s">
        <v>197</v>
      </c>
      <c r="F96" s="310">
        <v>1690</v>
      </c>
      <c r="G96" s="39"/>
      <c r="H96" s="45"/>
    </row>
    <row r="97" s="2" customFormat="1" ht="16.8" customHeight="1">
      <c r="A97" s="39"/>
      <c r="B97" s="45"/>
      <c r="C97" s="305" t="s">
        <v>435</v>
      </c>
      <c r="D97" s="306" t="s">
        <v>436</v>
      </c>
      <c r="E97" s="307" t="s">
        <v>186</v>
      </c>
      <c r="F97" s="308">
        <v>0.84499999999999997</v>
      </c>
      <c r="G97" s="39"/>
      <c r="H97" s="45"/>
    </row>
    <row r="98" s="2" customFormat="1" ht="16.8" customHeight="1">
      <c r="A98" s="39"/>
      <c r="B98" s="45"/>
      <c r="C98" s="309" t="s">
        <v>39</v>
      </c>
      <c r="D98" s="309" t="s">
        <v>503</v>
      </c>
      <c r="E98" s="17" t="s">
        <v>39</v>
      </c>
      <c r="F98" s="310">
        <v>0.84499999999999997</v>
      </c>
      <c r="G98" s="39"/>
      <c r="H98" s="45"/>
    </row>
    <row r="99" s="2" customFormat="1" ht="16.8" customHeight="1">
      <c r="A99" s="39"/>
      <c r="B99" s="45"/>
      <c r="C99" s="309" t="s">
        <v>39</v>
      </c>
      <c r="D99" s="309" t="s">
        <v>504</v>
      </c>
      <c r="E99" s="17" t="s">
        <v>39</v>
      </c>
      <c r="F99" s="310">
        <v>0</v>
      </c>
      <c r="G99" s="39"/>
      <c r="H99" s="45"/>
    </row>
    <row r="100" s="2" customFormat="1" ht="16.8" customHeight="1">
      <c r="A100" s="39"/>
      <c r="B100" s="45"/>
      <c r="C100" s="309" t="s">
        <v>435</v>
      </c>
      <c r="D100" s="309" t="s">
        <v>250</v>
      </c>
      <c r="E100" s="17" t="s">
        <v>39</v>
      </c>
      <c r="F100" s="310">
        <v>0.84499999999999997</v>
      </c>
      <c r="G100" s="39"/>
      <c r="H100" s="45"/>
    </row>
    <row r="101" s="2" customFormat="1" ht="16.8" customHeight="1">
      <c r="A101" s="39"/>
      <c r="B101" s="45"/>
      <c r="C101" s="311" t="s">
        <v>1673</v>
      </c>
      <c r="D101" s="39"/>
      <c r="E101" s="39"/>
      <c r="F101" s="39"/>
      <c r="G101" s="39"/>
      <c r="H101" s="45"/>
    </row>
    <row r="102" s="2" customFormat="1" ht="16.8" customHeight="1">
      <c r="A102" s="39"/>
      <c r="B102" s="45"/>
      <c r="C102" s="309" t="s">
        <v>345</v>
      </c>
      <c r="D102" s="309" t="s">
        <v>346</v>
      </c>
      <c r="E102" s="17" t="s">
        <v>186</v>
      </c>
      <c r="F102" s="310">
        <v>0.84499999999999997</v>
      </c>
      <c r="G102" s="39"/>
      <c r="H102" s="45"/>
    </row>
    <row r="103" s="2" customFormat="1" ht="16.8" customHeight="1">
      <c r="A103" s="39"/>
      <c r="B103" s="45"/>
      <c r="C103" s="309" t="s">
        <v>259</v>
      </c>
      <c r="D103" s="309" t="s">
        <v>260</v>
      </c>
      <c r="E103" s="17" t="s">
        <v>186</v>
      </c>
      <c r="F103" s="310">
        <v>1.69</v>
      </c>
      <c r="G103" s="39"/>
      <c r="H103" s="45"/>
    </row>
    <row r="104" s="2" customFormat="1" ht="16.8" customHeight="1">
      <c r="A104" s="39"/>
      <c r="B104" s="45"/>
      <c r="C104" s="309" t="s">
        <v>352</v>
      </c>
      <c r="D104" s="309" t="s">
        <v>353</v>
      </c>
      <c r="E104" s="17" t="s">
        <v>186</v>
      </c>
      <c r="F104" s="310">
        <v>0.84499999999999997</v>
      </c>
      <c r="G104" s="39"/>
      <c r="H104" s="45"/>
    </row>
    <row r="105" s="2" customFormat="1" ht="16.8" customHeight="1">
      <c r="A105" s="39"/>
      <c r="B105" s="45"/>
      <c r="C105" s="305" t="s">
        <v>438</v>
      </c>
      <c r="D105" s="306" t="s">
        <v>439</v>
      </c>
      <c r="E105" s="307" t="s">
        <v>197</v>
      </c>
      <c r="F105" s="308">
        <v>1690</v>
      </c>
      <c r="G105" s="39"/>
      <c r="H105" s="45"/>
    </row>
    <row r="106" s="2" customFormat="1" ht="16.8" customHeight="1">
      <c r="A106" s="39"/>
      <c r="B106" s="45"/>
      <c r="C106" s="309" t="s">
        <v>39</v>
      </c>
      <c r="D106" s="309" t="s">
        <v>477</v>
      </c>
      <c r="E106" s="17" t="s">
        <v>39</v>
      </c>
      <c r="F106" s="310">
        <v>1690</v>
      </c>
      <c r="G106" s="39"/>
      <c r="H106" s="45"/>
    </row>
    <row r="107" s="2" customFormat="1" ht="16.8" customHeight="1">
      <c r="A107" s="39"/>
      <c r="B107" s="45"/>
      <c r="C107" s="309" t="s">
        <v>438</v>
      </c>
      <c r="D107" s="309" t="s">
        <v>250</v>
      </c>
      <c r="E107" s="17" t="s">
        <v>39</v>
      </c>
      <c r="F107" s="310">
        <v>1690</v>
      </c>
      <c r="G107" s="39"/>
      <c r="H107" s="45"/>
    </row>
    <row r="108" s="2" customFormat="1" ht="16.8" customHeight="1">
      <c r="A108" s="39"/>
      <c r="B108" s="45"/>
      <c r="C108" s="311" t="s">
        <v>1673</v>
      </c>
      <c r="D108" s="39"/>
      <c r="E108" s="39"/>
      <c r="F108" s="39"/>
      <c r="G108" s="39"/>
      <c r="H108" s="45"/>
    </row>
    <row r="109" s="2" customFormat="1">
      <c r="A109" s="39"/>
      <c r="B109" s="45"/>
      <c r="C109" s="309" t="s">
        <v>283</v>
      </c>
      <c r="D109" s="309" t="s">
        <v>284</v>
      </c>
      <c r="E109" s="17" t="s">
        <v>197</v>
      </c>
      <c r="F109" s="310">
        <v>1690</v>
      </c>
      <c r="G109" s="39"/>
      <c r="H109" s="45"/>
    </row>
    <row r="110" s="2" customFormat="1" ht="16.8" customHeight="1">
      <c r="A110" s="39"/>
      <c r="B110" s="45"/>
      <c r="C110" s="309" t="s">
        <v>239</v>
      </c>
      <c r="D110" s="309" t="s">
        <v>240</v>
      </c>
      <c r="E110" s="17" t="s">
        <v>186</v>
      </c>
      <c r="F110" s="310">
        <v>1.69</v>
      </c>
      <c r="G110" s="39"/>
      <c r="H110" s="45"/>
    </row>
    <row r="111" s="2" customFormat="1" ht="16.8" customHeight="1">
      <c r="A111" s="39"/>
      <c r="B111" s="45"/>
      <c r="C111" s="309" t="s">
        <v>324</v>
      </c>
      <c r="D111" s="309" t="s">
        <v>325</v>
      </c>
      <c r="E111" s="17" t="s">
        <v>191</v>
      </c>
      <c r="F111" s="310">
        <v>282</v>
      </c>
      <c r="G111" s="39"/>
      <c r="H111" s="45"/>
    </row>
    <row r="112" s="2" customFormat="1">
      <c r="A112" s="39"/>
      <c r="B112" s="45"/>
      <c r="C112" s="309" t="s">
        <v>506</v>
      </c>
      <c r="D112" s="309" t="s">
        <v>507</v>
      </c>
      <c r="E112" s="17" t="s">
        <v>197</v>
      </c>
      <c r="F112" s="310">
        <v>1690</v>
      </c>
      <c r="G112" s="39"/>
      <c r="H112" s="45"/>
    </row>
    <row r="113" s="2" customFormat="1" ht="16.8" customHeight="1">
      <c r="A113" s="39"/>
      <c r="B113" s="45"/>
      <c r="C113" s="309" t="s">
        <v>511</v>
      </c>
      <c r="D113" s="309" t="s">
        <v>512</v>
      </c>
      <c r="E113" s="17" t="s">
        <v>367</v>
      </c>
      <c r="F113" s="310">
        <v>8</v>
      </c>
      <c r="G113" s="39"/>
      <c r="H113" s="45"/>
    </row>
    <row r="114" s="2" customFormat="1">
      <c r="A114" s="39"/>
      <c r="B114" s="45"/>
      <c r="C114" s="309" t="s">
        <v>378</v>
      </c>
      <c r="D114" s="309" t="s">
        <v>379</v>
      </c>
      <c r="E114" s="17" t="s">
        <v>197</v>
      </c>
      <c r="F114" s="310">
        <v>1690</v>
      </c>
      <c r="G114" s="39"/>
      <c r="H114" s="45"/>
    </row>
    <row r="115" s="2" customFormat="1">
      <c r="A115" s="39"/>
      <c r="B115" s="45"/>
      <c r="C115" s="309" t="s">
        <v>416</v>
      </c>
      <c r="D115" s="309" t="s">
        <v>417</v>
      </c>
      <c r="E115" s="17" t="s">
        <v>182</v>
      </c>
      <c r="F115" s="310">
        <v>202.21799999999999</v>
      </c>
      <c r="G115" s="39"/>
      <c r="H115" s="45"/>
    </row>
    <row r="116" s="2" customFormat="1" ht="16.8" customHeight="1">
      <c r="A116" s="39"/>
      <c r="B116" s="45"/>
      <c r="C116" s="305" t="s">
        <v>440</v>
      </c>
      <c r="D116" s="306" t="s">
        <v>441</v>
      </c>
      <c r="E116" s="307" t="s">
        <v>182</v>
      </c>
      <c r="F116" s="308">
        <v>166.93799999999999</v>
      </c>
      <c r="G116" s="39"/>
      <c r="H116" s="45"/>
    </row>
    <row r="117" s="2" customFormat="1" ht="16.8" customHeight="1">
      <c r="A117" s="39"/>
      <c r="B117" s="45"/>
      <c r="C117" s="309" t="s">
        <v>440</v>
      </c>
      <c r="D117" s="309" t="s">
        <v>532</v>
      </c>
      <c r="E117" s="17" t="s">
        <v>39</v>
      </c>
      <c r="F117" s="310">
        <v>166.93799999999999</v>
      </c>
      <c r="G117" s="39"/>
      <c r="H117" s="45"/>
    </row>
    <row r="118" s="2" customFormat="1" ht="16.8" customHeight="1">
      <c r="A118" s="39"/>
      <c r="B118" s="45"/>
      <c r="C118" s="311" t="s">
        <v>1673</v>
      </c>
      <c r="D118" s="39"/>
      <c r="E118" s="39"/>
      <c r="F118" s="39"/>
      <c r="G118" s="39"/>
      <c r="H118" s="45"/>
    </row>
    <row r="119" s="2" customFormat="1">
      <c r="A119" s="39"/>
      <c r="B119" s="45"/>
      <c r="C119" s="309" t="s">
        <v>416</v>
      </c>
      <c r="D119" s="309" t="s">
        <v>417</v>
      </c>
      <c r="E119" s="17" t="s">
        <v>182</v>
      </c>
      <c r="F119" s="310">
        <v>202.21799999999999</v>
      </c>
      <c r="G119" s="39"/>
      <c r="H119" s="45"/>
    </row>
    <row r="120" s="2" customFormat="1" ht="16.8" customHeight="1">
      <c r="A120" s="39"/>
      <c r="B120" s="45"/>
      <c r="C120" s="309" t="s">
        <v>535</v>
      </c>
      <c r="D120" s="309" t="s">
        <v>536</v>
      </c>
      <c r="E120" s="17" t="s">
        <v>182</v>
      </c>
      <c r="F120" s="310">
        <v>234.858</v>
      </c>
      <c r="G120" s="39"/>
      <c r="H120" s="45"/>
    </row>
    <row r="121" s="2" customFormat="1" ht="16.8" customHeight="1">
      <c r="A121" s="39"/>
      <c r="B121" s="45"/>
      <c r="C121" s="305" t="s">
        <v>484</v>
      </c>
      <c r="D121" s="306" t="s">
        <v>1676</v>
      </c>
      <c r="E121" s="307" t="s">
        <v>191</v>
      </c>
      <c r="F121" s="308">
        <v>5544</v>
      </c>
      <c r="G121" s="39"/>
      <c r="H121" s="45"/>
    </row>
    <row r="122" s="2" customFormat="1" ht="16.8" customHeight="1">
      <c r="A122" s="39"/>
      <c r="B122" s="45"/>
      <c r="C122" s="309" t="s">
        <v>39</v>
      </c>
      <c r="D122" s="309" t="s">
        <v>483</v>
      </c>
      <c r="E122" s="17" t="s">
        <v>39</v>
      </c>
      <c r="F122" s="310">
        <v>5544</v>
      </c>
      <c r="G122" s="39"/>
      <c r="H122" s="45"/>
    </row>
    <row r="123" s="2" customFormat="1" ht="16.8" customHeight="1">
      <c r="A123" s="39"/>
      <c r="B123" s="45"/>
      <c r="C123" s="309" t="s">
        <v>484</v>
      </c>
      <c r="D123" s="309" t="s">
        <v>250</v>
      </c>
      <c r="E123" s="17" t="s">
        <v>39</v>
      </c>
      <c r="F123" s="310">
        <v>5544</v>
      </c>
      <c r="G123" s="39"/>
      <c r="H123" s="45"/>
    </row>
    <row r="124" s="2" customFormat="1" ht="16.8" customHeight="1">
      <c r="A124" s="39"/>
      <c r="B124" s="45"/>
      <c r="C124" s="311" t="s">
        <v>1673</v>
      </c>
      <c r="D124" s="39"/>
      <c r="E124" s="39"/>
      <c r="F124" s="39"/>
      <c r="G124" s="39"/>
      <c r="H124" s="45"/>
    </row>
    <row r="125" s="2" customFormat="1" ht="16.8" customHeight="1">
      <c r="A125" s="39"/>
      <c r="B125" s="45"/>
      <c r="C125" s="309" t="s">
        <v>308</v>
      </c>
      <c r="D125" s="309" t="s">
        <v>309</v>
      </c>
      <c r="E125" s="17" t="s">
        <v>191</v>
      </c>
      <c r="F125" s="310">
        <v>5544</v>
      </c>
      <c r="G125" s="39"/>
      <c r="H125" s="45"/>
    </row>
    <row r="126" s="2" customFormat="1" ht="16.8" customHeight="1">
      <c r="A126" s="39"/>
      <c r="B126" s="45"/>
      <c r="C126" s="309" t="s">
        <v>303</v>
      </c>
      <c r="D126" s="309" t="s">
        <v>304</v>
      </c>
      <c r="E126" s="17" t="s">
        <v>191</v>
      </c>
      <c r="F126" s="310">
        <v>2772</v>
      </c>
      <c r="G126" s="39"/>
      <c r="H126" s="45"/>
    </row>
    <row r="127" s="2" customFormat="1" ht="16.8" customHeight="1">
      <c r="A127" s="39"/>
      <c r="B127" s="45"/>
      <c r="C127" s="305" t="s">
        <v>443</v>
      </c>
      <c r="D127" s="306" t="s">
        <v>444</v>
      </c>
      <c r="E127" s="307" t="s">
        <v>191</v>
      </c>
      <c r="F127" s="308">
        <v>2</v>
      </c>
      <c r="G127" s="39"/>
      <c r="H127" s="45"/>
    </row>
    <row r="128" s="2" customFormat="1" ht="16.8" customHeight="1">
      <c r="A128" s="39"/>
      <c r="B128" s="45"/>
      <c r="C128" s="309" t="s">
        <v>39</v>
      </c>
      <c r="D128" s="309" t="s">
        <v>488</v>
      </c>
      <c r="E128" s="17" t="s">
        <v>39</v>
      </c>
      <c r="F128" s="310">
        <v>2</v>
      </c>
      <c r="G128" s="39"/>
      <c r="H128" s="45"/>
    </row>
    <row r="129" s="2" customFormat="1" ht="16.8" customHeight="1">
      <c r="A129" s="39"/>
      <c r="B129" s="45"/>
      <c r="C129" s="309" t="s">
        <v>443</v>
      </c>
      <c r="D129" s="309" t="s">
        <v>250</v>
      </c>
      <c r="E129" s="17" t="s">
        <v>39</v>
      </c>
      <c r="F129" s="310">
        <v>2</v>
      </c>
      <c r="G129" s="39"/>
      <c r="H129" s="45"/>
    </row>
    <row r="130" s="2" customFormat="1" ht="16.8" customHeight="1">
      <c r="A130" s="39"/>
      <c r="B130" s="45"/>
      <c r="C130" s="311" t="s">
        <v>1673</v>
      </c>
      <c r="D130" s="39"/>
      <c r="E130" s="39"/>
      <c r="F130" s="39"/>
      <c r="G130" s="39"/>
      <c r="H130" s="45"/>
    </row>
    <row r="131" s="2" customFormat="1" ht="16.8" customHeight="1">
      <c r="A131" s="39"/>
      <c r="B131" s="45"/>
      <c r="C131" s="309" t="s">
        <v>485</v>
      </c>
      <c r="D131" s="309" t="s">
        <v>486</v>
      </c>
      <c r="E131" s="17" t="s">
        <v>191</v>
      </c>
      <c r="F131" s="310">
        <v>2</v>
      </c>
      <c r="G131" s="39"/>
      <c r="H131" s="45"/>
    </row>
    <row r="132" s="2" customFormat="1" ht="16.8" customHeight="1">
      <c r="A132" s="39"/>
      <c r="B132" s="45"/>
      <c r="C132" s="309" t="s">
        <v>276</v>
      </c>
      <c r="D132" s="309" t="s">
        <v>277</v>
      </c>
      <c r="E132" s="17" t="s">
        <v>197</v>
      </c>
      <c r="F132" s="310">
        <v>7.2000000000000002</v>
      </c>
      <c r="G132" s="39"/>
      <c r="H132" s="45"/>
    </row>
    <row r="133" s="2" customFormat="1" ht="16.8" customHeight="1">
      <c r="A133" s="39"/>
      <c r="B133" s="45"/>
      <c r="C133" s="305" t="s">
        <v>445</v>
      </c>
      <c r="D133" s="306" t="s">
        <v>446</v>
      </c>
      <c r="E133" s="307" t="s">
        <v>447</v>
      </c>
      <c r="F133" s="308">
        <v>2772</v>
      </c>
      <c r="G133" s="39"/>
      <c r="H133" s="45"/>
    </row>
    <row r="134" s="2" customFormat="1" ht="16.8" customHeight="1">
      <c r="A134" s="39"/>
      <c r="B134" s="45"/>
      <c r="C134" s="309" t="s">
        <v>39</v>
      </c>
      <c r="D134" s="309" t="s">
        <v>481</v>
      </c>
      <c r="E134" s="17" t="s">
        <v>39</v>
      </c>
      <c r="F134" s="310">
        <v>2772</v>
      </c>
      <c r="G134" s="39"/>
      <c r="H134" s="45"/>
    </row>
    <row r="135" s="2" customFormat="1" ht="16.8" customHeight="1">
      <c r="A135" s="39"/>
      <c r="B135" s="45"/>
      <c r="C135" s="309" t="s">
        <v>445</v>
      </c>
      <c r="D135" s="309" t="s">
        <v>250</v>
      </c>
      <c r="E135" s="17" t="s">
        <v>39</v>
      </c>
      <c r="F135" s="310">
        <v>2772</v>
      </c>
      <c r="G135" s="39"/>
      <c r="H135" s="45"/>
    </row>
    <row r="136" s="2" customFormat="1" ht="16.8" customHeight="1">
      <c r="A136" s="39"/>
      <c r="B136" s="45"/>
      <c r="C136" s="311" t="s">
        <v>1673</v>
      </c>
      <c r="D136" s="39"/>
      <c r="E136" s="39"/>
      <c r="F136" s="39"/>
      <c r="G136" s="39"/>
      <c r="H136" s="45"/>
    </row>
    <row r="137" s="2" customFormat="1" ht="16.8" customHeight="1">
      <c r="A137" s="39"/>
      <c r="B137" s="45"/>
      <c r="C137" s="309" t="s">
        <v>303</v>
      </c>
      <c r="D137" s="309" t="s">
        <v>304</v>
      </c>
      <c r="E137" s="17" t="s">
        <v>191</v>
      </c>
      <c r="F137" s="310">
        <v>2772</v>
      </c>
      <c r="G137" s="39"/>
      <c r="H137" s="45"/>
    </row>
    <row r="138" s="2" customFormat="1" ht="16.8" customHeight="1">
      <c r="A138" s="39"/>
      <c r="B138" s="45"/>
      <c r="C138" s="309" t="s">
        <v>425</v>
      </c>
      <c r="D138" s="309" t="s">
        <v>426</v>
      </c>
      <c r="E138" s="17" t="s">
        <v>182</v>
      </c>
      <c r="F138" s="310">
        <v>0.499</v>
      </c>
      <c r="G138" s="39"/>
      <c r="H138" s="45"/>
    </row>
    <row r="139" s="2" customFormat="1" ht="16.8" customHeight="1">
      <c r="A139" s="39"/>
      <c r="B139" s="45"/>
      <c r="C139" s="305" t="s">
        <v>449</v>
      </c>
      <c r="D139" s="306" t="s">
        <v>450</v>
      </c>
      <c r="E139" s="307" t="s">
        <v>182</v>
      </c>
      <c r="F139" s="308">
        <v>32.640000000000001</v>
      </c>
      <c r="G139" s="39"/>
      <c r="H139" s="45"/>
    </row>
    <row r="140" s="2" customFormat="1" ht="16.8" customHeight="1">
      <c r="A140" s="39"/>
      <c r="B140" s="45"/>
      <c r="C140" s="309" t="s">
        <v>449</v>
      </c>
      <c r="D140" s="309" t="s">
        <v>541</v>
      </c>
      <c r="E140" s="17" t="s">
        <v>39</v>
      </c>
      <c r="F140" s="310">
        <v>32.640000000000001</v>
      </c>
      <c r="G140" s="39"/>
      <c r="H140" s="45"/>
    </row>
    <row r="141" s="2" customFormat="1" ht="16.8" customHeight="1">
      <c r="A141" s="39"/>
      <c r="B141" s="45"/>
      <c r="C141" s="311" t="s">
        <v>1673</v>
      </c>
      <c r="D141" s="39"/>
      <c r="E141" s="39"/>
      <c r="F141" s="39"/>
      <c r="G141" s="39"/>
      <c r="H141" s="45"/>
    </row>
    <row r="142" s="2" customFormat="1" ht="16.8" customHeight="1">
      <c r="A142" s="39"/>
      <c r="B142" s="45"/>
      <c r="C142" s="309" t="s">
        <v>535</v>
      </c>
      <c r="D142" s="309" t="s">
        <v>536</v>
      </c>
      <c r="E142" s="17" t="s">
        <v>182</v>
      </c>
      <c r="F142" s="310">
        <v>234.858</v>
      </c>
      <c r="G142" s="39"/>
      <c r="H142" s="45"/>
    </row>
    <row r="143" s="2" customFormat="1">
      <c r="A143" s="39"/>
      <c r="B143" s="45"/>
      <c r="C143" s="309" t="s">
        <v>387</v>
      </c>
      <c r="D143" s="309" t="s">
        <v>388</v>
      </c>
      <c r="E143" s="17" t="s">
        <v>182</v>
      </c>
      <c r="F143" s="310">
        <v>32.640000000000001</v>
      </c>
      <c r="G143" s="39"/>
      <c r="H143" s="45"/>
    </row>
    <row r="144" s="2" customFormat="1" ht="16.8" customHeight="1">
      <c r="A144" s="39"/>
      <c r="B144" s="45"/>
      <c r="C144" s="309" t="s">
        <v>395</v>
      </c>
      <c r="D144" s="309" t="s">
        <v>396</v>
      </c>
      <c r="E144" s="17" t="s">
        <v>182</v>
      </c>
      <c r="F144" s="310">
        <v>32.640000000000001</v>
      </c>
      <c r="G144" s="39"/>
      <c r="H144" s="45"/>
    </row>
    <row r="145" s="2" customFormat="1" ht="16.8" customHeight="1">
      <c r="A145" s="39"/>
      <c r="B145" s="45"/>
      <c r="C145" s="305" t="s">
        <v>452</v>
      </c>
      <c r="D145" s="306" t="s">
        <v>453</v>
      </c>
      <c r="E145" s="307" t="s">
        <v>191</v>
      </c>
      <c r="F145" s="308">
        <v>120</v>
      </c>
      <c r="G145" s="39"/>
      <c r="H145" s="45"/>
    </row>
    <row r="146" s="2" customFormat="1" ht="16.8" customHeight="1">
      <c r="A146" s="39"/>
      <c r="B146" s="45"/>
      <c r="C146" s="309" t="s">
        <v>39</v>
      </c>
      <c r="D146" s="309" t="s">
        <v>472</v>
      </c>
      <c r="E146" s="17" t="s">
        <v>39</v>
      </c>
      <c r="F146" s="310">
        <v>120</v>
      </c>
      <c r="G146" s="39"/>
      <c r="H146" s="45"/>
    </row>
    <row r="147" s="2" customFormat="1" ht="16.8" customHeight="1">
      <c r="A147" s="39"/>
      <c r="B147" s="45"/>
      <c r="C147" s="309" t="s">
        <v>452</v>
      </c>
      <c r="D147" s="309" t="s">
        <v>250</v>
      </c>
      <c r="E147" s="17" t="s">
        <v>39</v>
      </c>
      <c r="F147" s="310">
        <v>120</v>
      </c>
      <c r="G147" s="39"/>
      <c r="H147" s="45"/>
    </row>
    <row r="148" s="2" customFormat="1" ht="16.8" customHeight="1">
      <c r="A148" s="39"/>
      <c r="B148" s="45"/>
      <c r="C148" s="311" t="s">
        <v>1673</v>
      </c>
      <c r="D148" s="39"/>
      <c r="E148" s="39"/>
      <c r="F148" s="39"/>
      <c r="G148" s="39"/>
      <c r="H148" s="45"/>
    </row>
    <row r="149" s="2" customFormat="1">
      <c r="A149" s="39"/>
      <c r="B149" s="45"/>
      <c r="C149" s="309" t="s">
        <v>467</v>
      </c>
      <c r="D149" s="309" t="s">
        <v>468</v>
      </c>
      <c r="E149" s="17" t="s">
        <v>191</v>
      </c>
      <c r="F149" s="310">
        <v>120</v>
      </c>
      <c r="G149" s="39"/>
      <c r="H149" s="45"/>
    </row>
    <row r="150" s="2" customFormat="1" ht="16.8" customHeight="1">
      <c r="A150" s="39"/>
      <c r="B150" s="45"/>
      <c r="C150" s="309" t="s">
        <v>270</v>
      </c>
      <c r="D150" s="309" t="s">
        <v>271</v>
      </c>
      <c r="E150" s="17" t="s">
        <v>191</v>
      </c>
      <c r="F150" s="310">
        <v>120</v>
      </c>
      <c r="G150" s="39"/>
      <c r="H150" s="45"/>
    </row>
    <row r="151" s="2" customFormat="1">
      <c r="A151" s="39"/>
      <c r="B151" s="45"/>
      <c r="C151" s="309" t="s">
        <v>416</v>
      </c>
      <c r="D151" s="309" t="s">
        <v>417</v>
      </c>
      <c r="E151" s="17" t="s">
        <v>182</v>
      </c>
      <c r="F151" s="310">
        <v>202.21799999999999</v>
      </c>
      <c r="G151" s="39"/>
      <c r="H151" s="45"/>
    </row>
    <row r="152" s="2" customFormat="1" ht="16.8" customHeight="1">
      <c r="A152" s="39"/>
      <c r="B152" s="45"/>
      <c r="C152" s="309" t="s">
        <v>535</v>
      </c>
      <c r="D152" s="309" t="s">
        <v>536</v>
      </c>
      <c r="E152" s="17" t="s">
        <v>182</v>
      </c>
      <c r="F152" s="310">
        <v>234.858</v>
      </c>
      <c r="G152" s="39"/>
      <c r="H152" s="45"/>
    </row>
    <row r="153" s="2" customFormat="1" ht="16.8" customHeight="1">
      <c r="A153" s="39"/>
      <c r="B153" s="45"/>
      <c r="C153" s="309" t="s">
        <v>298</v>
      </c>
      <c r="D153" s="309" t="s">
        <v>299</v>
      </c>
      <c r="E153" s="17" t="s">
        <v>191</v>
      </c>
      <c r="F153" s="310">
        <v>120</v>
      </c>
      <c r="G153" s="39"/>
      <c r="H153" s="45"/>
    </row>
    <row r="154" s="2" customFormat="1" ht="16.8" customHeight="1">
      <c r="A154" s="39"/>
      <c r="B154" s="45"/>
      <c r="C154" s="305" t="s">
        <v>456</v>
      </c>
      <c r="D154" s="306" t="s">
        <v>457</v>
      </c>
      <c r="E154" s="307" t="s">
        <v>182</v>
      </c>
      <c r="F154" s="308">
        <v>150</v>
      </c>
      <c r="G154" s="39"/>
      <c r="H154" s="45"/>
    </row>
    <row r="155" s="2" customFormat="1" ht="16.8" customHeight="1">
      <c r="A155" s="39"/>
      <c r="B155" s="45"/>
      <c r="C155" s="309" t="s">
        <v>456</v>
      </c>
      <c r="D155" s="309" t="s">
        <v>458</v>
      </c>
      <c r="E155" s="17" t="s">
        <v>39</v>
      </c>
      <c r="F155" s="310">
        <v>150</v>
      </c>
      <c r="G155" s="39"/>
      <c r="H155" s="45"/>
    </row>
    <row r="156" s="2" customFormat="1" ht="16.8" customHeight="1">
      <c r="A156" s="39"/>
      <c r="B156" s="45"/>
      <c r="C156" s="311" t="s">
        <v>1673</v>
      </c>
      <c r="D156" s="39"/>
      <c r="E156" s="39"/>
      <c r="F156" s="39"/>
      <c r="G156" s="39"/>
      <c r="H156" s="45"/>
    </row>
    <row r="157" s="2" customFormat="1" ht="16.8" customHeight="1">
      <c r="A157" s="39"/>
      <c r="B157" s="45"/>
      <c r="C157" s="309" t="s">
        <v>291</v>
      </c>
      <c r="D157" s="309" t="s">
        <v>292</v>
      </c>
      <c r="E157" s="17" t="s">
        <v>182</v>
      </c>
      <c r="F157" s="310">
        <v>150</v>
      </c>
      <c r="G157" s="39"/>
      <c r="H157" s="45"/>
    </row>
    <row r="158" s="2" customFormat="1" ht="16.8" customHeight="1">
      <c r="A158" s="39"/>
      <c r="B158" s="45"/>
      <c r="C158" s="309" t="s">
        <v>251</v>
      </c>
      <c r="D158" s="309" t="s">
        <v>252</v>
      </c>
      <c r="E158" s="17" t="s">
        <v>253</v>
      </c>
      <c r="F158" s="310">
        <v>100</v>
      </c>
      <c r="G158" s="39"/>
      <c r="H158" s="45"/>
    </row>
    <row r="159" s="2" customFormat="1" ht="16.8" customHeight="1">
      <c r="A159" s="39"/>
      <c r="B159" s="45"/>
      <c r="C159" s="305" t="s">
        <v>459</v>
      </c>
      <c r="D159" s="306" t="s">
        <v>460</v>
      </c>
      <c r="E159" s="307" t="s">
        <v>191</v>
      </c>
      <c r="F159" s="308">
        <v>16</v>
      </c>
      <c r="G159" s="39"/>
      <c r="H159" s="45"/>
    </row>
    <row r="160" s="2" customFormat="1" ht="16.8" customHeight="1">
      <c r="A160" s="39"/>
      <c r="B160" s="45"/>
      <c r="C160" s="309" t="s">
        <v>459</v>
      </c>
      <c r="D160" s="309" t="s">
        <v>336</v>
      </c>
      <c r="E160" s="17" t="s">
        <v>39</v>
      </c>
      <c r="F160" s="310">
        <v>16</v>
      </c>
      <c r="G160" s="39"/>
      <c r="H160" s="45"/>
    </row>
    <row r="161" s="2" customFormat="1" ht="16.8" customHeight="1">
      <c r="A161" s="39"/>
      <c r="B161" s="45"/>
      <c r="C161" s="311" t="s">
        <v>1673</v>
      </c>
      <c r="D161" s="39"/>
      <c r="E161" s="39"/>
      <c r="F161" s="39"/>
      <c r="G161" s="39"/>
      <c r="H161" s="45"/>
    </row>
    <row r="162" s="2" customFormat="1" ht="16.8" customHeight="1">
      <c r="A162" s="39"/>
      <c r="B162" s="45"/>
      <c r="C162" s="309" t="s">
        <v>518</v>
      </c>
      <c r="D162" s="309" t="s">
        <v>519</v>
      </c>
      <c r="E162" s="17" t="s">
        <v>191</v>
      </c>
      <c r="F162" s="310">
        <v>16</v>
      </c>
      <c r="G162" s="39"/>
      <c r="H162" s="45"/>
    </row>
    <row r="163" s="2" customFormat="1">
      <c r="A163" s="39"/>
      <c r="B163" s="45"/>
      <c r="C163" s="309" t="s">
        <v>521</v>
      </c>
      <c r="D163" s="309" t="s">
        <v>522</v>
      </c>
      <c r="E163" s="17" t="s">
        <v>191</v>
      </c>
      <c r="F163" s="310">
        <v>16</v>
      </c>
      <c r="G163" s="39"/>
      <c r="H163" s="45"/>
    </row>
    <row r="164" s="2" customFormat="1" ht="26.4" customHeight="1">
      <c r="A164" s="39"/>
      <c r="B164" s="45"/>
      <c r="C164" s="304" t="s">
        <v>1677</v>
      </c>
      <c r="D164" s="304" t="s">
        <v>100</v>
      </c>
      <c r="E164" s="39"/>
      <c r="F164" s="39"/>
      <c r="G164" s="39"/>
      <c r="H164" s="45"/>
    </row>
    <row r="165" s="2" customFormat="1" ht="16.8" customHeight="1">
      <c r="A165" s="39"/>
      <c r="B165" s="45"/>
      <c r="C165" s="305" t="s">
        <v>547</v>
      </c>
      <c r="D165" s="306" t="s">
        <v>431</v>
      </c>
      <c r="E165" s="307" t="s">
        <v>191</v>
      </c>
      <c r="F165" s="308">
        <v>8</v>
      </c>
      <c r="G165" s="39"/>
      <c r="H165" s="45"/>
    </row>
    <row r="166" s="2" customFormat="1" ht="16.8" customHeight="1">
      <c r="A166" s="39"/>
      <c r="B166" s="45"/>
      <c r="C166" s="309" t="s">
        <v>39</v>
      </c>
      <c r="D166" s="309" t="s">
        <v>621</v>
      </c>
      <c r="E166" s="17" t="s">
        <v>39</v>
      </c>
      <c r="F166" s="310">
        <v>8</v>
      </c>
      <c r="G166" s="39"/>
      <c r="H166" s="45"/>
    </row>
    <row r="167" s="2" customFormat="1" ht="16.8" customHeight="1">
      <c r="A167" s="39"/>
      <c r="B167" s="45"/>
      <c r="C167" s="309" t="s">
        <v>547</v>
      </c>
      <c r="D167" s="309" t="s">
        <v>250</v>
      </c>
      <c r="E167" s="17" t="s">
        <v>39</v>
      </c>
      <c r="F167" s="310">
        <v>8</v>
      </c>
      <c r="G167" s="39"/>
      <c r="H167" s="45"/>
    </row>
    <row r="168" s="2" customFormat="1" ht="16.8" customHeight="1">
      <c r="A168" s="39"/>
      <c r="B168" s="45"/>
      <c r="C168" s="311" t="s">
        <v>1673</v>
      </c>
      <c r="D168" s="39"/>
      <c r="E168" s="39"/>
      <c r="F168" s="39"/>
      <c r="G168" s="39"/>
      <c r="H168" s="45"/>
    </row>
    <row r="169" s="2" customFormat="1" ht="16.8" customHeight="1">
      <c r="A169" s="39"/>
      <c r="B169" s="45"/>
      <c r="C169" s="309" t="s">
        <v>511</v>
      </c>
      <c r="D169" s="309" t="s">
        <v>512</v>
      </c>
      <c r="E169" s="17" t="s">
        <v>367</v>
      </c>
      <c r="F169" s="310">
        <v>8</v>
      </c>
      <c r="G169" s="39"/>
      <c r="H169" s="45"/>
    </row>
    <row r="170" s="2" customFormat="1" ht="16.8" customHeight="1">
      <c r="A170" s="39"/>
      <c r="B170" s="45"/>
      <c r="C170" s="309" t="s">
        <v>372</v>
      </c>
      <c r="D170" s="309" t="s">
        <v>373</v>
      </c>
      <c r="E170" s="17" t="s">
        <v>367</v>
      </c>
      <c r="F170" s="310">
        <v>8</v>
      </c>
      <c r="G170" s="39"/>
      <c r="H170" s="45"/>
    </row>
    <row r="171" s="2" customFormat="1" ht="16.8" customHeight="1">
      <c r="A171" s="39"/>
      <c r="B171" s="45"/>
      <c r="C171" s="305" t="s">
        <v>548</v>
      </c>
      <c r="D171" s="306" t="s">
        <v>433</v>
      </c>
      <c r="E171" s="307" t="s">
        <v>197</v>
      </c>
      <c r="F171" s="308">
        <v>1630</v>
      </c>
      <c r="G171" s="39"/>
      <c r="H171" s="45"/>
    </row>
    <row r="172" s="2" customFormat="1" ht="16.8" customHeight="1">
      <c r="A172" s="39"/>
      <c r="B172" s="45"/>
      <c r="C172" s="309" t="s">
        <v>39</v>
      </c>
      <c r="D172" s="309" t="s">
        <v>555</v>
      </c>
      <c r="E172" s="17" t="s">
        <v>39</v>
      </c>
      <c r="F172" s="310">
        <v>1630</v>
      </c>
      <c r="G172" s="39"/>
      <c r="H172" s="45"/>
    </row>
    <row r="173" s="2" customFormat="1" ht="16.8" customHeight="1">
      <c r="A173" s="39"/>
      <c r="B173" s="45"/>
      <c r="C173" s="309" t="s">
        <v>548</v>
      </c>
      <c r="D173" s="309" t="s">
        <v>250</v>
      </c>
      <c r="E173" s="17" t="s">
        <v>39</v>
      </c>
      <c r="F173" s="310">
        <v>1630</v>
      </c>
      <c r="G173" s="39"/>
      <c r="H173" s="45"/>
    </row>
    <row r="174" s="2" customFormat="1" ht="16.8" customHeight="1">
      <c r="A174" s="39"/>
      <c r="B174" s="45"/>
      <c r="C174" s="311" t="s">
        <v>1673</v>
      </c>
      <c r="D174" s="39"/>
      <c r="E174" s="39"/>
      <c r="F174" s="39"/>
      <c r="G174" s="39"/>
      <c r="H174" s="45"/>
    </row>
    <row r="175" s="2" customFormat="1">
      <c r="A175" s="39"/>
      <c r="B175" s="45"/>
      <c r="C175" s="309" t="s">
        <v>378</v>
      </c>
      <c r="D175" s="309" t="s">
        <v>379</v>
      </c>
      <c r="E175" s="17" t="s">
        <v>197</v>
      </c>
      <c r="F175" s="310">
        <v>1630</v>
      </c>
      <c r="G175" s="39"/>
      <c r="H175" s="45"/>
    </row>
    <row r="176" s="2" customFormat="1" ht="16.8" customHeight="1">
      <c r="A176" s="39"/>
      <c r="B176" s="45"/>
      <c r="C176" s="309" t="s">
        <v>401</v>
      </c>
      <c r="D176" s="309" t="s">
        <v>402</v>
      </c>
      <c r="E176" s="17" t="s">
        <v>197</v>
      </c>
      <c r="F176" s="310">
        <v>1630</v>
      </c>
      <c r="G176" s="39"/>
      <c r="H176" s="45"/>
    </row>
    <row r="177" s="2" customFormat="1" ht="16.8" customHeight="1">
      <c r="A177" s="39"/>
      <c r="B177" s="45"/>
      <c r="C177" s="305" t="s">
        <v>550</v>
      </c>
      <c r="D177" s="306" t="s">
        <v>551</v>
      </c>
      <c r="E177" s="307" t="s">
        <v>182</v>
      </c>
      <c r="F177" s="308">
        <v>100</v>
      </c>
      <c r="G177" s="39"/>
      <c r="H177" s="45"/>
    </row>
    <row r="178" s="2" customFormat="1" ht="16.8" customHeight="1">
      <c r="A178" s="39"/>
      <c r="B178" s="45"/>
      <c r="C178" s="309" t="s">
        <v>550</v>
      </c>
      <c r="D178" s="309" t="s">
        <v>552</v>
      </c>
      <c r="E178" s="17" t="s">
        <v>39</v>
      </c>
      <c r="F178" s="310">
        <v>100</v>
      </c>
      <c r="G178" s="39"/>
      <c r="H178" s="45"/>
    </row>
    <row r="179" s="2" customFormat="1" ht="16.8" customHeight="1">
      <c r="A179" s="39"/>
      <c r="B179" s="45"/>
      <c r="C179" s="311" t="s">
        <v>1673</v>
      </c>
      <c r="D179" s="39"/>
      <c r="E179" s="39"/>
      <c r="F179" s="39"/>
      <c r="G179" s="39"/>
      <c r="H179" s="45"/>
    </row>
    <row r="180" s="2" customFormat="1" ht="16.8" customHeight="1">
      <c r="A180" s="39"/>
      <c r="B180" s="45"/>
      <c r="C180" s="309" t="s">
        <v>600</v>
      </c>
      <c r="D180" s="309" t="s">
        <v>601</v>
      </c>
      <c r="E180" s="17" t="s">
        <v>182</v>
      </c>
      <c r="F180" s="310">
        <v>100</v>
      </c>
      <c r="G180" s="39"/>
      <c r="H180" s="45"/>
    </row>
    <row r="181" s="2" customFormat="1" ht="16.8" customHeight="1">
      <c r="A181" s="39"/>
      <c r="B181" s="45"/>
      <c r="C181" s="309" t="s">
        <v>576</v>
      </c>
      <c r="D181" s="309" t="s">
        <v>577</v>
      </c>
      <c r="E181" s="17" t="s">
        <v>578</v>
      </c>
      <c r="F181" s="310">
        <v>1500</v>
      </c>
      <c r="G181" s="39"/>
      <c r="H181" s="45"/>
    </row>
    <row r="182" s="2" customFormat="1" ht="16.8" customHeight="1">
      <c r="A182" s="39"/>
      <c r="B182" s="45"/>
      <c r="C182" s="309" t="s">
        <v>583</v>
      </c>
      <c r="D182" s="309" t="s">
        <v>584</v>
      </c>
      <c r="E182" s="17" t="s">
        <v>253</v>
      </c>
      <c r="F182" s="310">
        <v>62.5</v>
      </c>
      <c r="G182" s="39"/>
      <c r="H182" s="45"/>
    </row>
    <row r="183" s="2" customFormat="1" ht="16.8" customHeight="1">
      <c r="A183" s="39"/>
      <c r="B183" s="45"/>
      <c r="C183" s="305" t="s">
        <v>553</v>
      </c>
      <c r="D183" s="306" t="s">
        <v>436</v>
      </c>
      <c r="E183" s="307" t="s">
        <v>186</v>
      </c>
      <c r="F183" s="308">
        <v>0.81499999999999995</v>
      </c>
      <c r="G183" s="39"/>
      <c r="H183" s="45"/>
    </row>
    <row r="184" s="2" customFormat="1" ht="16.8" customHeight="1">
      <c r="A184" s="39"/>
      <c r="B184" s="45"/>
      <c r="C184" s="309" t="s">
        <v>39</v>
      </c>
      <c r="D184" s="309" t="s">
        <v>618</v>
      </c>
      <c r="E184" s="17" t="s">
        <v>39</v>
      </c>
      <c r="F184" s="310">
        <v>0.81499999999999995</v>
      </c>
      <c r="G184" s="39"/>
      <c r="H184" s="45"/>
    </row>
    <row r="185" s="2" customFormat="1" ht="16.8" customHeight="1">
      <c r="A185" s="39"/>
      <c r="B185" s="45"/>
      <c r="C185" s="309" t="s">
        <v>39</v>
      </c>
      <c r="D185" s="309" t="s">
        <v>504</v>
      </c>
      <c r="E185" s="17" t="s">
        <v>39</v>
      </c>
      <c r="F185" s="310">
        <v>0</v>
      </c>
      <c r="G185" s="39"/>
      <c r="H185" s="45"/>
    </row>
    <row r="186" s="2" customFormat="1" ht="16.8" customHeight="1">
      <c r="A186" s="39"/>
      <c r="B186" s="45"/>
      <c r="C186" s="309" t="s">
        <v>553</v>
      </c>
      <c r="D186" s="309" t="s">
        <v>250</v>
      </c>
      <c r="E186" s="17" t="s">
        <v>39</v>
      </c>
      <c r="F186" s="310">
        <v>0.81499999999999995</v>
      </c>
      <c r="G186" s="39"/>
      <c r="H186" s="45"/>
    </row>
    <row r="187" s="2" customFormat="1" ht="16.8" customHeight="1">
      <c r="A187" s="39"/>
      <c r="B187" s="45"/>
      <c r="C187" s="311" t="s">
        <v>1673</v>
      </c>
      <c r="D187" s="39"/>
      <c r="E187" s="39"/>
      <c r="F187" s="39"/>
      <c r="G187" s="39"/>
      <c r="H187" s="45"/>
    </row>
    <row r="188" s="2" customFormat="1" ht="16.8" customHeight="1">
      <c r="A188" s="39"/>
      <c r="B188" s="45"/>
      <c r="C188" s="309" t="s">
        <v>345</v>
      </c>
      <c r="D188" s="309" t="s">
        <v>346</v>
      </c>
      <c r="E188" s="17" t="s">
        <v>186</v>
      </c>
      <c r="F188" s="310">
        <v>0.81499999999999995</v>
      </c>
      <c r="G188" s="39"/>
      <c r="H188" s="45"/>
    </row>
    <row r="189" s="2" customFormat="1" ht="16.8" customHeight="1">
      <c r="A189" s="39"/>
      <c r="B189" s="45"/>
      <c r="C189" s="309" t="s">
        <v>259</v>
      </c>
      <c r="D189" s="309" t="s">
        <v>260</v>
      </c>
      <c r="E189" s="17" t="s">
        <v>186</v>
      </c>
      <c r="F189" s="310">
        <v>1.6299999999999999</v>
      </c>
      <c r="G189" s="39"/>
      <c r="H189" s="45"/>
    </row>
    <row r="190" s="2" customFormat="1" ht="16.8" customHeight="1">
      <c r="A190" s="39"/>
      <c r="B190" s="45"/>
      <c r="C190" s="309" t="s">
        <v>352</v>
      </c>
      <c r="D190" s="309" t="s">
        <v>353</v>
      </c>
      <c r="E190" s="17" t="s">
        <v>186</v>
      </c>
      <c r="F190" s="310">
        <v>0.81499999999999995</v>
      </c>
      <c r="G190" s="39"/>
      <c r="H190" s="45"/>
    </row>
    <row r="191" s="2" customFormat="1" ht="16.8" customHeight="1">
      <c r="A191" s="39"/>
      <c r="B191" s="45"/>
      <c r="C191" s="305" t="s">
        <v>555</v>
      </c>
      <c r="D191" s="306" t="s">
        <v>439</v>
      </c>
      <c r="E191" s="307" t="s">
        <v>197</v>
      </c>
      <c r="F191" s="308">
        <v>1630</v>
      </c>
      <c r="G191" s="39"/>
      <c r="H191" s="45"/>
    </row>
    <row r="192" s="2" customFormat="1" ht="16.8" customHeight="1">
      <c r="A192" s="39"/>
      <c r="B192" s="45"/>
      <c r="C192" s="309" t="s">
        <v>39</v>
      </c>
      <c r="D192" s="309" t="s">
        <v>607</v>
      </c>
      <c r="E192" s="17" t="s">
        <v>39</v>
      </c>
      <c r="F192" s="310">
        <v>1630</v>
      </c>
      <c r="G192" s="39"/>
      <c r="H192" s="45"/>
    </row>
    <row r="193" s="2" customFormat="1" ht="16.8" customHeight="1">
      <c r="A193" s="39"/>
      <c r="B193" s="45"/>
      <c r="C193" s="309" t="s">
        <v>555</v>
      </c>
      <c r="D193" s="309" t="s">
        <v>250</v>
      </c>
      <c r="E193" s="17" t="s">
        <v>39</v>
      </c>
      <c r="F193" s="310">
        <v>1630</v>
      </c>
      <c r="G193" s="39"/>
      <c r="H193" s="45"/>
    </row>
    <row r="194" s="2" customFormat="1" ht="16.8" customHeight="1">
      <c r="A194" s="39"/>
      <c r="B194" s="45"/>
      <c r="C194" s="311" t="s">
        <v>1673</v>
      </c>
      <c r="D194" s="39"/>
      <c r="E194" s="39"/>
      <c r="F194" s="39"/>
      <c r="G194" s="39"/>
      <c r="H194" s="45"/>
    </row>
    <row r="195" s="2" customFormat="1">
      <c r="A195" s="39"/>
      <c r="B195" s="45"/>
      <c r="C195" s="309" t="s">
        <v>283</v>
      </c>
      <c r="D195" s="309" t="s">
        <v>284</v>
      </c>
      <c r="E195" s="17" t="s">
        <v>197</v>
      </c>
      <c r="F195" s="310">
        <v>1630</v>
      </c>
      <c r="G195" s="39"/>
      <c r="H195" s="45"/>
    </row>
    <row r="196" s="2" customFormat="1" ht="16.8" customHeight="1">
      <c r="A196" s="39"/>
      <c r="B196" s="45"/>
      <c r="C196" s="309" t="s">
        <v>239</v>
      </c>
      <c r="D196" s="309" t="s">
        <v>240</v>
      </c>
      <c r="E196" s="17" t="s">
        <v>186</v>
      </c>
      <c r="F196" s="310">
        <v>1.6299999999999999</v>
      </c>
      <c r="G196" s="39"/>
      <c r="H196" s="45"/>
    </row>
    <row r="197" s="2" customFormat="1" ht="16.8" customHeight="1">
      <c r="A197" s="39"/>
      <c r="B197" s="45"/>
      <c r="C197" s="309" t="s">
        <v>324</v>
      </c>
      <c r="D197" s="309" t="s">
        <v>325</v>
      </c>
      <c r="E197" s="17" t="s">
        <v>191</v>
      </c>
      <c r="F197" s="310">
        <v>272</v>
      </c>
      <c r="G197" s="39"/>
      <c r="H197" s="45"/>
    </row>
    <row r="198" s="2" customFormat="1">
      <c r="A198" s="39"/>
      <c r="B198" s="45"/>
      <c r="C198" s="309" t="s">
        <v>506</v>
      </c>
      <c r="D198" s="309" t="s">
        <v>507</v>
      </c>
      <c r="E198" s="17" t="s">
        <v>197</v>
      </c>
      <c r="F198" s="310">
        <v>1630</v>
      </c>
      <c r="G198" s="39"/>
      <c r="H198" s="45"/>
    </row>
    <row r="199" s="2" customFormat="1" ht="16.8" customHeight="1">
      <c r="A199" s="39"/>
      <c r="B199" s="45"/>
      <c r="C199" s="309" t="s">
        <v>511</v>
      </c>
      <c r="D199" s="309" t="s">
        <v>512</v>
      </c>
      <c r="E199" s="17" t="s">
        <v>367</v>
      </c>
      <c r="F199" s="310">
        <v>8</v>
      </c>
      <c r="G199" s="39"/>
      <c r="H199" s="45"/>
    </row>
    <row r="200" s="2" customFormat="1">
      <c r="A200" s="39"/>
      <c r="B200" s="45"/>
      <c r="C200" s="309" t="s">
        <v>378</v>
      </c>
      <c r="D200" s="309" t="s">
        <v>379</v>
      </c>
      <c r="E200" s="17" t="s">
        <v>197</v>
      </c>
      <c r="F200" s="310">
        <v>1630</v>
      </c>
      <c r="G200" s="39"/>
      <c r="H200" s="45"/>
    </row>
    <row r="201" s="2" customFormat="1">
      <c r="A201" s="39"/>
      <c r="B201" s="45"/>
      <c r="C201" s="309" t="s">
        <v>416</v>
      </c>
      <c r="D201" s="309" t="s">
        <v>417</v>
      </c>
      <c r="E201" s="17" t="s">
        <v>182</v>
      </c>
      <c r="F201" s="310">
        <v>208.05099999999999</v>
      </c>
      <c r="G201" s="39"/>
      <c r="H201" s="45"/>
    </row>
    <row r="202" s="2" customFormat="1" ht="16.8" customHeight="1">
      <c r="A202" s="39"/>
      <c r="B202" s="45"/>
      <c r="C202" s="309" t="s">
        <v>489</v>
      </c>
      <c r="D202" s="309" t="s">
        <v>490</v>
      </c>
      <c r="E202" s="17" t="s">
        <v>197</v>
      </c>
      <c r="F202" s="310">
        <v>1630</v>
      </c>
      <c r="G202" s="39"/>
      <c r="H202" s="45"/>
    </row>
    <row r="203" s="2" customFormat="1" ht="16.8" customHeight="1">
      <c r="A203" s="39"/>
      <c r="B203" s="45"/>
      <c r="C203" s="305" t="s">
        <v>556</v>
      </c>
      <c r="D203" s="306" t="s">
        <v>441</v>
      </c>
      <c r="E203" s="307" t="s">
        <v>182</v>
      </c>
      <c r="F203" s="308">
        <v>161.011</v>
      </c>
      <c r="G203" s="39"/>
      <c r="H203" s="45"/>
    </row>
    <row r="204" s="2" customFormat="1" ht="16.8" customHeight="1">
      <c r="A204" s="39"/>
      <c r="B204" s="45"/>
      <c r="C204" s="309" t="s">
        <v>556</v>
      </c>
      <c r="D204" s="309" t="s">
        <v>642</v>
      </c>
      <c r="E204" s="17" t="s">
        <v>39</v>
      </c>
      <c r="F204" s="310">
        <v>161.011</v>
      </c>
      <c r="G204" s="39"/>
      <c r="H204" s="45"/>
    </row>
    <row r="205" s="2" customFormat="1" ht="16.8" customHeight="1">
      <c r="A205" s="39"/>
      <c r="B205" s="45"/>
      <c r="C205" s="311" t="s">
        <v>1673</v>
      </c>
      <c r="D205" s="39"/>
      <c r="E205" s="39"/>
      <c r="F205" s="39"/>
      <c r="G205" s="39"/>
      <c r="H205" s="45"/>
    </row>
    <row r="206" s="2" customFormat="1">
      <c r="A206" s="39"/>
      <c r="B206" s="45"/>
      <c r="C206" s="309" t="s">
        <v>416</v>
      </c>
      <c r="D206" s="309" t="s">
        <v>417</v>
      </c>
      <c r="E206" s="17" t="s">
        <v>182</v>
      </c>
      <c r="F206" s="310">
        <v>208.05099999999999</v>
      </c>
      <c r="G206" s="39"/>
      <c r="H206" s="45"/>
    </row>
    <row r="207" s="2" customFormat="1" ht="16.8" customHeight="1">
      <c r="A207" s="39"/>
      <c r="B207" s="45"/>
      <c r="C207" s="309" t="s">
        <v>535</v>
      </c>
      <c r="D207" s="309" t="s">
        <v>536</v>
      </c>
      <c r="E207" s="17" t="s">
        <v>182</v>
      </c>
      <c r="F207" s="310">
        <v>251.571</v>
      </c>
      <c r="G207" s="39"/>
      <c r="H207" s="45"/>
    </row>
    <row r="208" s="2" customFormat="1" ht="16.8" customHeight="1">
      <c r="A208" s="39"/>
      <c r="B208" s="45"/>
      <c r="C208" s="305" t="s">
        <v>558</v>
      </c>
      <c r="D208" s="306" t="s">
        <v>559</v>
      </c>
      <c r="E208" s="307" t="s">
        <v>191</v>
      </c>
      <c r="F208" s="308">
        <v>5348</v>
      </c>
      <c r="G208" s="39"/>
      <c r="H208" s="45"/>
    </row>
    <row r="209" s="2" customFormat="1" ht="16.8" customHeight="1">
      <c r="A209" s="39"/>
      <c r="B209" s="45"/>
      <c r="C209" s="309" t="s">
        <v>39</v>
      </c>
      <c r="D209" s="309" t="s">
        <v>622</v>
      </c>
      <c r="E209" s="17" t="s">
        <v>39</v>
      </c>
      <c r="F209" s="310">
        <v>5348</v>
      </c>
      <c r="G209" s="39"/>
      <c r="H209" s="45"/>
    </row>
    <row r="210" s="2" customFormat="1" ht="16.8" customHeight="1">
      <c r="A210" s="39"/>
      <c r="B210" s="45"/>
      <c r="C210" s="309" t="s">
        <v>558</v>
      </c>
      <c r="D210" s="309" t="s">
        <v>250</v>
      </c>
      <c r="E210" s="17" t="s">
        <v>39</v>
      </c>
      <c r="F210" s="310">
        <v>5348</v>
      </c>
      <c r="G210" s="39"/>
      <c r="H210" s="45"/>
    </row>
    <row r="211" s="2" customFormat="1" ht="16.8" customHeight="1">
      <c r="A211" s="39"/>
      <c r="B211" s="45"/>
      <c r="C211" s="311" t="s">
        <v>1673</v>
      </c>
      <c r="D211" s="39"/>
      <c r="E211" s="39"/>
      <c r="F211" s="39"/>
      <c r="G211" s="39"/>
      <c r="H211" s="45"/>
    </row>
    <row r="212" s="2" customFormat="1" ht="16.8" customHeight="1">
      <c r="A212" s="39"/>
      <c r="B212" s="45"/>
      <c r="C212" s="309" t="s">
        <v>308</v>
      </c>
      <c r="D212" s="309" t="s">
        <v>309</v>
      </c>
      <c r="E212" s="17" t="s">
        <v>191</v>
      </c>
      <c r="F212" s="310">
        <v>5348</v>
      </c>
      <c r="G212" s="39"/>
      <c r="H212" s="45"/>
    </row>
    <row r="213" s="2" customFormat="1" ht="16.8" customHeight="1">
      <c r="A213" s="39"/>
      <c r="B213" s="45"/>
      <c r="C213" s="309" t="s">
        <v>303</v>
      </c>
      <c r="D213" s="309" t="s">
        <v>304</v>
      </c>
      <c r="E213" s="17" t="s">
        <v>191</v>
      </c>
      <c r="F213" s="310">
        <v>2674</v>
      </c>
      <c r="G213" s="39"/>
      <c r="H213" s="45"/>
    </row>
    <row r="214" s="2" customFormat="1" ht="16.8" customHeight="1">
      <c r="A214" s="39"/>
      <c r="B214" s="45"/>
      <c r="C214" s="305" t="s">
        <v>561</v>
      </c>
      <c r="D214" s="306" t="s">
        <v>444</v>
      </c>
      <c r="E214" s="307" t="s">
        <v>191</v>
      </c>
      <c r="F214" s="308">
        <v>2</v>
      </c>
      <c r="G214" s="39"/>
      <c r="H214" s="45"/>
    </row>
    <row r="215" s="2" customFormat="1" ht="16.8" customHeight="1">
      <c r="A215" s="39"/>
      <c r="B215" s="45"/>
      <c r="C215" s="309" t="s">
        <v>39</v>
      </c>
      <c r="D215" s="309" t="s">
        <v>609</v>
      </c>
      <c r="E215" s="17" t="s">
        <v>39</v>
      </c>
      <c r="F215" s="310">
        <v>2</v>
      </c>
      <c r="G215" s="39"/>
      <c r="H215" s="45"/>
    </row>
    <row r="216" s="2" customFormat="1" ht="16.8" customHeight="1">
      <c r="A216" s="39"/>
      <c r="B216" s="45"/>
      <c r="C216" s="309" t="s">
        <v>561</v>
      </c>
      <c r="D216" s="309" t="s">
        <v>250</v>
      </c>
      <c r="E216" s="17" t="s">
        <v>39</v>
      </c>
      <c r="F216" s="310">
        <v>2</v>
      </c>
      <c r="G216" s="39"/>
      <c r="H216" s="45"/>
    </row>
    <row r="217" s="2" customFormat="1" ht="16.8" customHeight="1">
      <c r="A217" s="39"/>
      <c r="B217" s="45"/>
      <c r="C217" s="311" t="s">
        <v>1673</v>
      </c>
      <c r="D217" s="39"/>
      <c r="E217" s="39"/>
      <c r="F217" s="39"/>
      <c r="G217" s="39"/>
      <c r="H217" s="45"/>
    </row>
    <row r="218" s="2" customFormat="1" ht="16.8" customHeight="1">
      <c r="A218" s="39"/>
      <c r="B218" s="45"/>
      <c r="C218" s="309" t="s">
        <v>485</v>
      </c>
      <c r="D218" s="309" t="s">
        <v>486</v>
      </c>
      <c r="E218" s="17" t="s">
        <v>191</v>
      </c>
      <c r="F218" s="310">
        <v>2</v>
      </c>
      <c r="G218" s="39"/>
      <c r="H218" s="45"/>
    </row>
    <row r="219" s="2" customFormat="1" ht="16.8" customHeight="1">
      <c r="A219" s="39"/>
      <c r="B219" s="45"/>
      <c r="C219" s="309" t="s">
        <v>276</v>
      </c>
      <c r="D219" s="309" t="s">
        <v>277</v>
      </c>
      <c r="E219" s="17" t="s">
        <v>197</v>
      </c>
      <c r="F219" s="310">
        <v>7.2000000000000002</v>
      </c>
      <c r="G219" s="39"/>
      <c r="H219" s="45"/>
    </row>
    <row r="220" s="2" customFormat="1" ht="16.8" customHeight="1">
      <c r="A220" s="39"/>
      <c r="B220" s="45"/>
      <c r="C220" s="305" t="s">
        <v>562</v>
      </c>
      <c r="D220" s="306" t="s">
        <v>446</v>
      </c>
      <c r="E220" s="307" t="s">
        <v>447</v>
      </c>
      <c r="F220" s="308">
        <v>2674</v>
      </c>
      <c r="G220" s="39"/>
      <c r="H220" s="45"/>
    </row>
    <row r="221" s="2" customFormat="1" ht="16.8" customHeight="1">
      <c r="A221" s="39"/>
      <c r="B221" s="45"/>
      <c r="C221" s="309" t="s">
        <v>39</v>
      </c>
      <c r="D221" s="309" t="s">
        <v>606</v>
      </c>
      <c r="E221" s="17" t="s">
        <v>39</v>
      </c>
      <c r="F221" s="310">
        <v>2674</v>
      </c>
      <c r="G221" s="39"/>
      <c r="H221" s="45"/>
    </row>
    <row r="222" s="2" customFormat="1" ht="16.8" customHeight="1">
      <c r="A222" s="39"/>
      <c r="B222" s="45"/>
      <c r="C222" s="309" t="s">
        <v>562</v>
      </c>
      <c r="D222" s="309" t="s">
        <v>250</v>
      </c>
      <c r="E222" s="17" t="s">
        <v>39</v>
      </c>
      <c r="F222" s="310">
        <v>2674</v>
      </c>
      <c r="G222" s="39"/>
      <c r="H222" s="45"/>
    </row>
    <row r="223" s="2" customFormat="1" ht="16.8" customHeight="1">
      <c r="A223" s="39"/>
      <c r="B223" s="45"/>
      <c r="C223" s="311" t="s">
        <v>1673</v>
      </c>
      <c r="D223" s="39"/>
      <c r="E223" s="39"/>
      <c r="F223" s="39"/>
      <c r="G223" s="39"/>
      <c r="H223" s="45"/>
    </row>
    <row r="224" s="2" customFormat="1" ht="16.8" customHeight="1">
      <c r="A224" s="39"/>
      <c r="B224" s="45"/>
      <c r="C224" s="309" t="s">
        <v>303</v>
      </c>
      <c r="D224" s="309" t="s">
        <v>304</v>
      </c>
      <c r="E224" s="17" t="s">
        <v>191</v>
      </c>
      <c r="F224" s="310">
        <v>2674</v>
      </c>
      <c r="G224" s="39"/>
      <c r="H224" s="45"/>
    </row>
    <row r="225" s="2" customFormat="1" ht="16.8" customHeight="1">
      <c r="A225" s="39"/>
      <c r="B225" s="45"/>
      <c r="C225" s="309" t="s">
        <v>425</v>
      </c>
      <c r="D225" s="309" t="s">
        <v>426</v>
      </c>
      <c r="E225" s="17" t="s">
        <v>182</v>
      </c>
      <c r="F225" s="310">
        <v>0.497</v>
      </c>
      <c r="G225" s="39"/>
      <c r="H225" s="45"/>
    </row>
    <row r="226" s="2" customFormat="1" ht="16.8" customHeight="1">
      <c r="A226" s="39"/>
      <c r="B226" s="45"/>
      <c r="C226" s="305" t="s">
        <v>565</v>
      </c>
      <c r="D226" s="306" t="s">
        <v>450</v>
      </c>
      <c r="E226" s="307" t="s">
        <v>182</v>
      </c>
      <c r="F226" s="308">
        <v>43.520000000000003</v>
      </c>
      <c r="G226" s="39"/>
      <c r="H226" s="45"/>
    </row>
    <row r="227" s="2" customFormat="1" ht="16.8" customHeight="1">
      <c r="A227" s="39"/>
      <c r="B227" s="45"/>
      <c r="C227" s="309" t="s">
        <v>565</v>
      </c>
      <c r="D227" s="309" t="s">
        <v>645</v>
      </c>
      <c r="E227" s="17" t="s">
        <v>39</v>
      </c>
      <c r="F227" s="310">
        <v>43.520000000000003</v>
      </c>
      <c r="G227" s="39"/>
      <c r="H227" s="45"/>
    </row>
    <row r="228" s="2" customFormat="1" ht="16.8" customHeight="1">
      <c r="A228" s="39"/>
      <c r="B228" s="45"/>
      <c r="C228" s="311" t="s">
        <v>1673</v>
      </c>
      <c r="D228" s="39"/>
      <c r="E228" s="39"/>
      <c r="F228" s="39"/>
      <c r="G228" s="39"/>
      <c r="H228" s="45"/>
    </row>
    <row r="229" s="2" customFormat="1" ht="16.8" customHeight="1">
      <c r="A229" s="39"/>
      <c r="B229" s="45"/>
      <c r="C229" s="309" t="s">
        <v>535</v>
      </c>
      <c r="D229" s="309" t="s">
        <v>536</v>
      </c>
      <c r="E229" s="17" t="s">
        <v>182</v>
      </c>
      <c r="F229" s="310">
        <v>251.571</v>
      </c>
      <c r="G229" s="39"/>
      <c r="H229" s="45"/>
    </row>
    <row r="230" s="2" customFormat="1">
      <c r="A230" s="39"/>
      <c r="B230" s="45"/>
      <c r="C230" s="309" t="s">
        <v>387</v>
      </c>
      <c r="D230" s="309" t="s">
        <v>388</v>
      </c>
      <c r="E230" s="17" t="s">
        <v>182</v>
      </c>
      <c r="F230" s="310">
        <v>91.549999999999997</v>
      </c>
      <c r="G230" s="39"/>
      <c r="H230" s="45"/>
    </row>
    <row r="231" s="2" customFormat="1" ht="16.8" customHeight="1">
      <c r="A231" s="39"/>
      <c r="B231" s="45"/>
      <c r="C231" s="309" t="s">
        <v>395</v>
      </c>
      <c r="D231" s="309" t="s">
        <v>396</v>
      </c>
      <c r="E231" s="17" t="s">
        <v>182</v>
      </c>
      <c r="F231" s="310">
        <v>43.520000000000003</v>
      </c>
      <c r="G231" s="39"/>
      <c r="H231" s="45"/>
    </row>
    <row r="232" s="2" customFormat="1" ht="16.8" customHeight="1">
      <c r="A232" s="39"/>
      <c r="B232" s="45"/>
      <c r="C232" s="305" t="s">
        <v>567</v>
      </c>
      <c r="D232" s="306" t="s">
        <v>453</v>
      </c>
      <c r="E232" s="307" t="s">
        <v>191</v>
      </c>
      <c r="F232" s="308">
        <v>160</v>
      </c>
      <c r="G232" s="39"/>
      <c r="H232" s="45"/>
    </row>
    <row r="233" s="2" customFormat="1" ht="16.8" customHeight="1">
      <c r="A233" s="39"/>
      <c r="B233" s="45"/>
      <c r="C233" s="309" t="s">
        <v>39</v>
      </c>
      <c r="D233" s="309" t="s">
        <v>599</v>
      </c>
      <c r="E233" s="17" t="s">
        <v>39</v>
      </c>
      <c r="F233" s="310">
        <v>160</v>
      </c>
      <c r="G233" s="39"/>
      <c r="H233" s="45"/>
    </row>
    <row r="234" s="2" customFormat="1" ht="16.8" customHeight="1">
      <c r="A234" s="39"/>
      <c r="B234" s="45"/>
      <c r="C234" s="309" t="s">
        <v>567</v>
      </c>
      <c r="D234" s="309" t="s">
        <v>250</v>
      </c>
      <c r="E234" s="17" t="s">
        <v>39</v>
      </c>
      <c r="F234" s="310">
        <v>160</v>
      </c>
      <c r="G234" s="39"/>
      <c r="H234" s="45"/>
    </row>
    <row r="235" s="2" customFormat="1" ht="16.8" customHeight="1">
      <c r="A235" s="39"/>
      <c r="B235" s="45"/>
      <c r="C235" s="311" t="s">
        <v>1673</v>
      </c>
      <c r="D235" s="39"/>
      <c r="E235" s="39"/>
      <c r="F235" s="39"/>
      <c r="G235" s="39"/>
      <c r="H235" s="45"/>
    </row>
    <row r="236" s="2" customFormat="1">
      <c r="A236" s="39"/>
      <c r="B236" s="45"/>
      <c r="C236" s="309" t="s">
        <v>467</v>
      </c>
      <c r="D236" s="309" t="s">
        <v>468</v>
      </c>
      <c r="E236" s="17" t="s">
        <v>191</v>
      </c>
      <c r="F236" s="310">
        <v>160</v>
      </c>
      <c r="G236" s="39"/>
      <c r="H236" s="45"/>
    </row>
    <row r="237" s="2" customFormat="1" ht="16.8" customHeight="1">
      <c r="A237" s="39"/>
      <c r="B237" s="45"/>
      <c r="C237" s="309" t="s">
        <v>270</v>
      </c>
      <c r="D237" s="309" t="s">
        <v>271</v>
      </c>
      <c r="E237" s="17" t="s">
        <v>191</v>
      </c>
      <c r="F237" s="310">
        <v>160</v>
      </c>
      <c r="G237" s="39"/>
      <c r="H237" s="45"/>
    </row>
    <row r="238" s="2" customFormat="1">
      <c r="A238" s="39"/>
      <c r="B238" s="45"/>
      <c r="C238" s="309" t="s">
        <v>416</v>
      </c>
      <c r="D238" s="309" t="s">
        <v>417</v>
      </c>
      <c r="E238" s="17" t="s">
        <v>182</v>
      </c>
      <c r="F238" s="310">
        <v>208.05099999999999</v>
      </c>
      <c r="G238" s="39"/>
      <c r="H238" s="45"/>
    </row>
    <row r="239" s="2" customFormat="1" ht="16.8" customHeight="1">
      <c r="A239" s="39"/>
      <c r="B239" s="45"/>
      <c r="C239" s="309" t="s">
        <v>535</v>
      </c>
      <c r="D239" s="309" t="s">
        <v>536</v>
      </c>
      <c r="E239" s="17" t="s">
        <v>182</v>
      </c>
      <c r="F239" s="310">
        <v>251.571</v>
      </c>
      <c r="G239" s="39"/>
      <c r="H239" s="45"/>
    </row>
    <row r="240" s="2" customFormat="1" ht="16.8" customHeight="1">
      <c r="A240" s="39"/>
      <c r="B240" s="45"/>
      <c r="C240" s="309" t="s">
        <v>298</v>
      </c>
      <c r="D240" s="309" t="s">
        <v>299</v>
      </c>
      <c r="E240" s="17" t="s">
        <v>191</v>
      </c>
      <c r="F240" s="310">
        <v>160</v>
      </c>
      <c r="G240" s="39"/>
      <c r="H240" s="45"/>
    </row>
    <row r="241" s="2" customFormat="1" ht="16.8" customHeight="1">
      <c r="A241" s="39"/>
      <c r="B241" s="45"/>
      <c r="C241" s="305" t="s">
        <v>569</v>
      </c>
      <c r="D241" s="306" t="s">
        <v>457</v>
      </c>
      <c r="E241" s="307" t="s">
        <v>182</v>
      </c>
      <c r="F241" s="308">
        <v>150</v>
      </c>
      <c r="G241" s="39"/>
      <c r="H241" s="45"/>
    </row>
    <row r="242" s="2" customFormat="1" ht="16.8" customHeight="1">
      <c r="A242" s="39"/>
      <c r="B242" s="45"/>
      <c r="C242" s="309" t="s">
        <v>569</v>
      </c>
      <c r="D242" s="309" t="s">
        <v>458</v>
      </c>
      <c r="E242" s="17" t="s">
        <v>39</v>
      </c>
      <c r="F242" s="310">
        <v>150</v>
      </c>
      <c r="G242" s="39"/>
      <c r="H242" s="45"/>
    </row>
    <row r="243" s="2" customFormat="1" ht="16.8" customHeight="1">
      <c r="A243" s="39"/>
      <c r="B243" s="45"/>
      <c r="C243" s="311" t="s">
        <v>1673</v>
      </c>
      <c r="D243" s="39"/>
      <c r="E243" s="39"/>
      <c r="F243" s="39"/>
      <c r="G243" s="39"/>
      <c r="H243" s="45"/>
    </row>
    <row r="244" s="2" customFormat="1" ht="16.8" customHeight="1">
      <c r="A244" s="39"/>
      <c r="B244" s="45"/>
      <c r="C244" s="309" t="s">
        <v>291</v>
      </c>
      <c r="D244" s="309" t="s">
        <v>292</v>
      </c>
      <c r="E244" s="17" t="s">
        <v>182</v>
      </c>
      <c r="F244" s="310">
        <v>150</v>
      </c>
      <c r="G244" s="39"/>
      <c r="H244" s="45"/>
    </row>
    <row r="245" s="2" customFormat="1" ht="16.8" customHeight="1">
      <c r="A245" s="39"/>
      <c r="B245" s="45"/>
      <c r="C245" s="309" t="s">
        <v>251</v>
      </c>
      <c r="D245" s="309" t="s">
        <v>252</v>
      </c>
      <c r="E245" s="17" t="s">
        <v>253</v>
      </c>
      <c r="F245" s="310">
        <v>100</v>
      </c>
      <c r="G245" s="39"/>
      <c r="H245" s="45"/>
    </row>
    <row r="246" s="2" customFormat="1" ht="16.8" customHeight="1">
      <c r="A246" s="39"/>
      <c r="B246" s="45"/>
      <c r="C246" s="305" t="s">
        <v>570</v>
      </c>
      <c r="D246" s="306" t="s">
        <v>460</v>
      </c>
      <c r="E246" s="307" t="s">
        <v>191</v>
      </c>
      <c r="F246" s="308">
        <v>19</v>
      </c>
      <c r="G246" s="39"/>
      <c r="H246" s="45"/>
    </row>
    <row r="247" s="2" customFormat="1" ht="16.8" customHeight="1">
      <c r="A247" s="39"/>
      <c r="B247" s="45"/>
      <c r="C247" s="309" t="s">
        <v>570</v>
      </c>
      <c r="D247" s="309" t="s">
        <v>358</v>
      </c>
      <c r="E247" s="17" t="s">
        <v>39</v>
      </c>
      <c r="F247" s="310">
        <v>19</v>
      </c>
      <c r="G247" s="39"/>
      <c r="H247" s="45"/>
    </row>
    <row r="248" s="2" customFormat="1" ht="16.8" customHeight="1">
      <c r="A248" s="39"/>
      <c r="B248" s="45"/>
      <c r="C248" s="311" t="s">
        <v>1673</v>
      </c>
      <c r="D248" s="39"/>
      <c r="E248" s="39"/>
      <c r="F248" s="39"/>
      <c r="G248" s="39"/>
      <c r="H248" s="45"/>
    </row>
    <row r="249" s="2" customFormat="1" ht="16.8" customHeight="1">
      <c r="A249" s="39"/>
      <c r="B249" s="45"/>
      <c r="C249" s="309" t="s">
        <v>518</v>
      </c>
      <c r="D249" s="309" t="s">
        <v>519</v>
      </c>
      <c r="E249" s="17" t="s">
        <v>191</v>
      </c>
      <c r="F249" s="310">
        <v>19</v>
      </c>
      <c r="G249" s="39"/>
      <c r="H249" s="45"/>
    </row>
    <row r="250" s="2" customFormat="1">
      <c r="A250" s="39"/>
      <c r="B250" s="45"/>
      <c r="C250" s="309" t="s">
        <v>521</v>
      </c>
      <c r="D250" s="309" t="s">
        <v>522</v>
      </c>
      <c r="E250" s="17" t="s">
        <v>191</v>
      </c>
      <c r="F250" s="310">
        <v>19</v>
      </c>
      <c r="G250" s="39"/>
      <c r="H250" s="45"/>
    </row>
    <row r="251" s="2" customFormat="1" ht="16.8" customHeight="1">
      <c r="A251" s="39"/>
      <c r="B251" s="45"/>
      <c r="C251" s="305" t="s">
        <v>571</v>
      </c>
      <c r="D251" s="306" t="s">
        <v>572</v>
      </c>
      <c r="E251" s="307" t="s">
        <v>253</v>
      </c>
      <c r="F251" s="308">
        <v>32.020000000000003</v>
      </c>
      <c r="G251" s="39"/>
      <c r="H251" s="45"/>
    </row>
    <row r="252" s="2" customFormat="1" ht="16.8" customHeight="1">
      <c r="A252" s="39"/>
      <c r="B252" s="45"/>
      <c r="C252" s="309" t="s">
        <v>39</v>
      </c>
      <c r="D252" s="309" t="s">
        <v>594</v>
      </c>
      <c r="E252" s="17" t="s">
        <v>39</v>
      </c>
      <c r="F252" s="310">
        <v>32.020000000000003</v>
      </c>
      <c r="G252" s="39"/>
      <c r="H252" s="45"/>
    </row>
    <row r="253" s="2" customFormat="1" ht="16.8" customHeight="1">
      <c r="A253" s="39"/>
      <c r="B253" s="45"/>
      <c r="C253" s="309" t="s">
        <v>571</v>
      </c>
      <c r="D253" s="309" t="s">
        <v>250</v>
      </c>
      <c r="E253" s="17" t="s">
        <v>39</v>
      </c>
      <c r="F253" s="310">
        <v>32.020000000000003</v>
      </c>
      <c r="G253" s="39"/>
      <c r="H253" s="45"/>
    </row>
    <row r="254" s="2" customFormat="1" ht="16.8" customHeight="1">
      <c r="A254" s="39"/>
      <c r="B254" s="45"/>
      <c r="C254" s="311" t="s">
        <v>1673</v>
      </c>
      <c r="D254" s="39"/>
      <c r="E254" s="39"/>
      <c r="F254" s="39"/>
      <c r="G254" s="39"/>
      <c r="H254" s="45"/>
    </row>
    <row r="255" s="2" customFormat="1" ht="16.8" customHeight="1">
      <c r="A255" s="39"/>
      <c r="B255" s="45"/>
      <c r="C255" s="309" t="s">
        <v>589</v>
      </c>
      <c r="D255" s="309" t="s">
        <v>590</v>
      </c>
      <c r="E255" s="17" t="s">
        <v>253</v>
      </c>
      <c r="F255" s="310">
        <v>32.020000000000003</v>
      </c>
      <c r="G255" s="39"/>
      <c r="H255" s="45"/>
    </row>
    <row r="256" s="2" customFormat="1">
      <c r="A256" s="39"/>
      <c r="B256" s="45"/>
      <c r="C256" s="309" t="s">
        <v>387</v>
      </c>
      <c r="D256" s="309" t="s">
        <v>388</v>
      </c>
      <c r="E256" s="17" t="s">
        <v>182</v>
      </c>
      <c r="F256" s="310">
        <v>91.549999999999997</v>
      </c>
      <c r="G256" s="39"/>
      <c r="H256" s="45"/>
    </row>
    <row r="257" s="2" customFormat="1" ht="16.8" customHeight="1">
      <c r="A257" s="39"/>
      <c r="B257" s="45"/>
      <c r="C257" s="309" t="s">
        <v>625</v>
      </c>
      <c r="D257" s="309" t="s">
        <v>626</v>
      </c>
      <c r="E257" s="17" t="s">
        <v>182</v>
      </c>
      <c r="F257" s="310">
        <v>48.030000000000001</v>
      </c>
      <c r="G257" s="39"/>
      <c r="H257" s="45"/>
    </row>
    <row r="258" s="2" customFormat="1" ht="16.8" customHeight="1">
      <c r="A258" s="39"/>
      <c r="B258" s="45"/>
      <c r="C258" s="309" t="s">
        <v>630</v>
      </c>
      <c r="D258" s="309" t="s">
        <v>631</v>
      </c>
      <c r="E258" s="17" t="s">
        <v>182</v>
      </c>
      <c r="F258" s="310">
        <v>48.030000000000001</v>
      </c>
      <c r="G258" s="39"/>
      <c r="H258" s="45"/>
    </row>
    <row r="259" s="2" customFormat="1" ht="26.4" customHeight="1">
      <c r="A259" s="39"/>
      <c r="B259" s="45"/>
      <c r="C259" s="304" t="s">
        <v>1678</v>
      </c>
      <c r="D259" s="304" t="s">
        <v>106</v>
      </c>
      <c r="E259" s="39"/>
      <c r="F259" s="39"/>
      <c r="G259" s="39"/>
      <c r="H259" s="45"/>
    </row>
    <row r="260" s="2" customFormat="1" ht="16.8" customHeight="1">
      <c r="A260" s="39"/>
      <c r="B260" s="45"/>
      <c r="C260" s="305" t="s">
        <v>648</v>
      </c>
      <c r="D260" s="306" t="s">
        <v>649</v>
      </c>
      <c r="E260" s="307" t="s">
        <v>191</v>
      </c>
      <c r="F260" s="308">
        <v>17</v>
      </c>
      <c r="G260" s="39"/>
      <c r="H260" s="45"/>
    </row>
    <row r="261" s="2" customFormat="1" ht="16.8" customHeight="1">
      <c r="A261" s="39"/>
      <c r="B261" s="45"/>
      <c r="C261" s="309" t="s">
        <v>39</v>
      </c>
      <c r="D261" s="309" t="s">
        <v>710</v>
      </c>
      <c r="E261" s="17" t="s">
        <v>39</v>
      </c>
      <c r="F261" s="310">
        <v>5</v>
      </c>
      <c r="G261" s="39"/>
      <c r="H261" s="45"/>
    </row>
    <row r="262" s="2" customFormat="1" ht="16.8" customHeight="1">
      <c r="A262" s="39"/>
      <c r="B262" s="45"/>
      <c r="C262" s="309" t="s">
        <v>39</v>
      </c>
      <c r="D262" s="309" t="s">
        <v>711</v>
      </c>
      <c r="E262" s="17" t="s">
        <v>39</v>
      </c>
      <c r="F262" s="310">
        <v>5</v>
      </c>
      <c r="G262" s="39"/>
      <c r="H262" s="45"/>
    </row>
    <row r="263" s="2" customFormat="1" ht="16.8" customHeight="1">
      <c r="A263" s="39"/>
      <c r="B263" s="45"/>
      <c r="C263" s="309" t="s">
        <v>39</v>
      </c>
      <c r="D263" s="309" t="s">
        <v>712</v>
      </c>
      <c r="E263" s="17" t="s">
        <v>39</v>
      </c>
      <c r="F263" s="310">
        <v>2</v>
      </c>
      <c r="G263" s="39"/>
      <c r="H263" s="45"/>
    </row>
    <row r="264" s="2" customFormat="1" ht="16.8" customHeight="1">
      <c r="A264" s="39"/>
      <c r="B264" s="45"/>
      <c r="C264" s="309" t="s">
        <v>39</v>
      </c>
      <c r="D264" s="309" t="s">
        <v>713</v>
      </c>
      <c r="E264" s="17" t="s">
        <v>39</v>
      </c>
      <c r="F264" s="310">
        <v>5</v>
      </c>
      <c r="G264" s="39"/>
      <c r="H264" s="45"/>
    </row>
    <row r="265" s="2" customFormat="1" ht="16.8" customHeight="1">
      <c r="A265" s="39"/>
      <c r="B265" s="45"/>
      <c r="C265" s="309" t="s">
        <v>648</v>
      </c>
      <c r="D265" s="309" t="s">
        <v>250</v>
      </c>
      <c r="E265" s="17" t="s">
        <v>39</v>
      </c>
      <c r="F265" s="310">
        <v>17</v>
      </c>
      <c r="G265" s="39"/>
      <c r="H265" s="45"/>
    </row>
    <row r="266" s="2" customFormat="1" ht="16.8" customHeight="1">
      <c r="A266" s="39"/>
      <c r="B266" s="45"/>
      <c r="C266" s="311" t="s">
        <v>1673</v>
      </c>
      <c r="D266" s="39"/>
      <c r="E266" s="39"/>
      <c r="F266" s="39"/>
      <c r="G266" s="39"/>
      <c r="H266" s="45"/>
    </row>
    <row r="267" s="2" customFormat="1" ht="16.8" customHeight="1">
      <c r="A267" s="39"/>
      <c r="B267" s="45"/>
      <c r="C267" s="309" t="s">
        <v>365</v>
      </c>
      <c r="D267" s="309" t="s">
        <v>366</v>
      </c>
      <c r="E267" s="17" t="s">
        <v>367</v>
      </c>
      <c r="F267" s="310">
        <v>17</v>
      </c>
      <c r="G267" s="39"/>
      <c r="H267" s="45"/>
    </row>
    <row r="268" s="2" customFormat="1" ht="16.8" customHeight="1">
      <c r="A268" s="39"/>
      <c r="B268" s="45"/>
      <c r="C268" s="309" t="s">
        <v>372</v>
      </c>
      <c r="D268" s="309" t="s">
        <v>373</v>
      </c>
      <c r="E268" s="17" t="s">
        <v>367</v>
      </c>
      <c r="F268" s="310">
        <v>7</v>
      </c>
      <c r="G268" s="39"/>
      <c r="H268" s="45"/>
    </row>
    <row r="269" s="2" customFormat="1" ht="16.8" customHeight="1">
      <c r="A269" s="39"/>
      <c r="B269" s="45"/>
      <c r="C269" s="305" t="s">
        <v>650</v>
      </c>
      <c r="D269" s="306" t="s">
        <v>433</v>
      </c>
      <c r="E269" s="307" t="s">
        <v>197</v>
      </c>
      <c r="F269" s="308">
        <v>1610</v>
      </c>
      <c r="G269" s="39"/>
      <c r="H269" s="45"/>
    </row>
    <row r="270" s="2" customFormat="1" ht="16.8" customHeight="1">
      <c r="A270" s="39"/>
      <c r="B270" s="45"/>
      <c r="C270" s="309" t="s">
        <v>39</v>
      </c>
      <c r="D270" s="309" t="s">
        <v>717</v>
      </c>
      <c r="E270" s="17" t="s">
        <v>39</v>
      </c>
      <c r="F270" s="310">
        <v>1610</v>
      </c>
      <c r="G270" s="39"/>
      <c r="H270" s="45"/>
    </row>
    <row r="271" s="2" customFormat="1" ht="16.8" customHeight="1">
      <c r="A271" s="39"/>
      <c r="B271" s="45"/>
      <c r="C271" s="309" t="s">
        <v>650</v>
      </c>
      <c r="D271" s="309" t="s">
        <v>250</v>
      </c>
      <c r="E271" s="17" t="s">
        <v>39</v>
      </c>
      <c r="F271" s="310">
        <v>1610</v>
      </c>
      <c r="G271" s="39"/>
      <c r="H271" s="45"/>
    </row>
    <row r="272" s="2" customFormat="1" ht="16.8" customHeight="1">
      <c r="A272" s="39"/>
      <c r="B272" s="45"/>
      <c r="C272" s="311" t="s">
        <v>1673</v>
      </c>
      <c r="D272" s="39"/>
      <c r="E272" s="39"/>
      <c r="F272" s="39"/>
      <c r="G272" s="39"/>
      <c r="H272" s="45"/>
    </row>
    <row r="273" s="2" customFormat="1">
      <c r="A273" s="39"/>
      <c r="B273" s="45"/>
      <c r="C273" s="309" t="s">
        <v>378</v>
      </c>
      <c r="D273" s="309" t="s">
        <v>379</v>
      </c>
      <c r="E273" s="17" t="s">
        <v>197</v>
      </c>
      <c r="F273" s="310">
        <v>1610</v>
      </c>
      <c r="G273" s="39"/>
      <c r="H273" s="45"/>
    </row>
    <row r="274" s="2" customFormat="1" ht="16.8" customHeight="1">
      <c r="A274" s="39"/>
      <c r="B274" s="45"/>
      <c r="C274" s="309" t="s">
        <v>401</v>
      </c>
      <c r="D274" s="309" t="s">
        <v>402</v>
      </c>
      <c r="E274" s="17" t="s">
        <v>197</v>
      </c>
      <c r="F274" s="310">
        <v>1610</v>
      </c>
      <c r="G274" s="39"/>
      <c r="H274" s="45"/>
    </row>
    <row r="275" s="2" customFormat="1" ht="16.8" customHeight="1">
      <c r="A275" s="39"/>
      <c r="B275" s="45"/>
      <c r="C275" s="309" t="s">
        <v>303</v>
      </c>
      <c r="D275" s="309" t="s">
        <v>304</v>
      </c>
      <c r="E275" s="17" t="s">
        <v>191</v>
      </c>
      <c r="F275" s="310">
        <v>2640</v>
      </c>
      <c r="G275" s="39"/>
      <c r="H275" s="45"/>
    </row>
    <row r="276" s="2" customFormat="1" ht="16.8" customHeight="1">
      <c r="A276" s="39"/>
      <c r="B276" s="45"/>
      <c r="C276" s="305" t="s">
        <v>652</v>
      </c>
      <c r="D276" s="306" t="s">
        <v>653</v>
      </c>
      <c r="E276" s="307" t="s">
        <v>182</v>
      </c>
      <c r="F276" s="308">
        <v>59.762</v>
      </c>
      <c r="G276" s="39"/>
      <c r="H276" s="45"/>
    </row>
    <row r="277" s="2" customFormat="1" ht="16.8" customHeight="1">
      <c r="A277" s="39"/>
      <c r="B277" s="45"/>
      <c r="C277" s="309" t="s">
        <v>39</v>
      </c>
      <c r="D277" s="309" t="s">
        <v>775</v>
      </c>
      <c r="E277" s="17" t="s">
        <v>39</v>
      </c>
      <c r="F277" s="310">
        <v>59.762</v>
      </c>
      <c r="G277" s="39"/>
      <c r="H277" s="45"/>
    </row>
    <row r="278" s="2" customFormat="1" ht="16.8" customHeight="1">
      <c r="A278" s="39"/>
      <c r="B278" s="45"/>
      <c r="C278" s="309" t="s">
        <v>652</v>
      </c>
      <c r="D278" s="309" t="s">
        <v>250</v>
      </c>
      <c r="E278" s="17" t="s">
        <v>39</v>
      </c>
      <c r="F278" s="310">
        <v>59.762</v>
      </c>
      <c r="G278" s="39"/>
      <c r="H278" s="45"/>
    </row>
    <row r="279" s="2" customFormat="1" ht="16.8" customHeight="1">
      <c r="A279" s="39"/>
      <c r="B279" s="45"/>
      <c r="C279" s="311" t="s">
        <v>1673</v>
      </c>
      <c r="D279" s="39"/>
      <c r="E279" s="39"/>
      <c r="F279" s="39"/>
      <c r="G279" s="39"/>
      <c r="H279" s="45"/>
    </row>
    <row r="280" s="2" customFormat="1">
      <c r="A280" s="39"/>
      <c r="B280" s="45"/>
      <c r="C280" s="309" t="s">
        <v>770</v>
      </c>
      <c r="D280" s="309" t="s">
        <v>771</v>
      </c>
      <c r="E280" s="17" t="s">
        <v>182</v>
      </c>
      <c r="F280" s="310">
        <v>59.762</v>
      </c>
      <c r="G280" s="39"/>
      <c r="H280" s="45"/>
    </row>
    <row r="281" s="2" customFormat="1">
      <c r="A281" s="39"/>
      <c r="B281" s="45"/>
      <c r="C281" s="309" t="s">
        <v>387</v>
      </c>
      <c r="D281" s="309" t="s">
        <v>388</v>
      </c>
      <c r="E281" s="17" t="s">
        <v>182</v>
      </c>
      <c r="F281" s="310">
        <v>59.762</v>
      </c>
      <c r="G281" s="39"/>
      <c r="H281" s="45"/>
    </row>
    <row r="282" s="2" customFormat="1" ht="16.8" customHeight="1">
      <c r="A282" s="39"/>
      <c r="B282" s="45"/>
      <c r="C282" s="309" t="s">
        <v>535</v>
      </c>
      <c r="D282" s="309" t="s">
        <v>536</v>
      </c>
      <c r="E282" s="17" t="s">
        <v>182</v>
      </c>
      <c r="F282" s="310">
        <v>179.286</v>
      </c>
      <c r="G282" s="39"/>
      <c r="H282" s="45"/>
    </row>
    <row r="283" s="2" customFormat="1" ht="16.8" customHeight="1">
      <c r="A283" s="39"/>
      <c r="B283" s="45"/>
      <c r="C283" s="305" t="s">
        <v>655</v>
      </c>
      <c r="D283" s="306" t="s">
        <v>656</v>
      </c>
      <c r="E283" s="307" t="s">
        <v>191</v>
      </c>
      <c r="F283" s="308">
        <v>3</v>
      </c>
      <c r="G283" s="39"/>
      <c r="H283" s="45"/>
    </row>
    <row r="284" s="2" customFormat="1" ht="16.8" customHeight="1">
      <c r="A284" s="39"/>
      <c r="B284" s="45"/>
      <c r="C284" s="309" t="s">
        <v>39</v>
      </c>
      <c r="D284" s="309" t="s">
        <v>687</v>
      </c>
      <c r="E284" s="17" t="s">
        <v>39</v>
      </c>
      <c r="F284" s="310">
        <v>1</v>
      </c>
      <c r="G284" s="39"/>
      <c r="H284" s="45"/>
    </row>
    <row r="285" s="2" customFormat="1" ht="16.8" customHeight="1">
      <c r="A285" s="39"/>
      <c r="B285" s="45"/>
      <c r="C285" s="309" t="s">
        <v>39</v>
      </c>
      <c r="D285" s="309" t="s">
        <v>688</v>
      </c>
      <c r="E285" s="17" t="s">
        <v>39</v>
      </c>
      <c r="F285" s="310">
        <v>1</v>
      </c>
      <c r="G285" s="39"/>
      <c r="H285" s="45"/>
    </row>
    <row r="286" s="2" customFormat="1" ht="16.8" customHeight="1">
      <c r="A286" s="39"/>
      <c r="B286" s="45"/>
      <c r="C286" s="309" t="s">
        <v>39</v>
      </c>
      <c r="D286" s="309" t="s">
        <v>689</v>
      </c>
      <c r="E286" s="17" t="s">
        <v>39</v>
      </c>
      <c r="F286" s="310">
        <v>1</v>
      </c>
      <c r="G286" s="39"/>
      <c r="H286" s="45"/>
    </row>
    <row r="287" s="2" customFormat="1" ht="16.8" customHeight="1">
      <c r="A287" s="39"/>
      <c r="B287" s="45"/>
      <c r="C287" s="309" t="s">
        <v>655</v>
      </c>
      <c r="D287" s="309" t="s">
        <v>250</v>
      </c>
      <c r="E287" s="17" t="s">
        <v>39</v>
      </c>
      <c r="F287" s="310">
        <v>3</v>
      </c>
      <c r="G287" s="39"/>
      <c r="H287" s="45"/>
    </row>
    <row r="288" s="2" customFormat="1" ht="16.8" customHeight="1">
      <c r="A288" s="39"/>
      <c r="B288" s="45"/>
      <c r="C288" s="311" t="s">
        <v>1673</v>
      </c>
      <c r="D288" s="39"/>
      <c r="E288" s="39"/>
      <c r="F288" s="39"/>
      <c r="G288" s="39"/>
      <c r="H288" s="45"/>
    </row>
    <row r="289" s="2" customFormat="1" ht="16.8" customHeight="1">
      <c r="A289" s="39"/>
      <c r="B289" s="45"/>
      <c r="C289" s="309" t="s">
        <v>314</v>
      </c>
      <c r="D289" s="309" t="s">
        <v>315</v>
      </c>
      <c r="E289" s="17" t="s">
        <v>191</v>
      </c>
      <c r="F289" s="310">
        <v>3</v>
      </c>
      <c r="G289" s="39"/>
      <c r="H289" s="45"/>
    </row>
    <row r="290" s="2" customFormat="1" ht="16.8" customHeight="1">
      <c r="A290" s="39"/>
      <c r="B290" s="45"/>
      <c r="C290" s="309" t="s">
        <v>681</v>
      </c>
      <c r="D290" s="309" t="s">
        <v>682</v>
      </c>
      <c r="E290" s="17" t="s">
        <v>197</v>
      </c>
      <c r="F290" s="310">
        <v>10.5</v>
      </c>
      <c r="G290" s="39"/>
      <c r="H290" s="45"/>
    </row>
    <row r="291" s="2" customFormat="1" ht="16.8" customHeight="1">
      <c r="A291" s="39"/>
      <c r="B291" s="45"/>
      <c r="C291" s="305" t="s">
        <v>657</v>
      </c>
      <c r="D291" s="306" t="s">
        <v>658</v>
      </c>
      <c r="E291" s="307" t="s">
        <v>197</v>
      </c>
      <c r="F291" s="308">
        <v>1210</v>
      </c>
      <c r="G291" s="39"/>
      <c r="H291" s="45"/>
    </row>
    <row r="292" s="2" customFormat="1" ht="16.8" customHeight="1">
      <c r="A292" s="39"/>
      <c r="B292" s="45"/>
      <c r="C292" s="309" t="s">
        <v>39</v>
      </c>
      <c r="D292" s="309" t="s">
        <v>677</v>
      </c>
      <c r="E292" s="17" t="s">
        <v>39</v>
      </c>
      <c r="F292" s="310">
        <v>300</v>
      </c>
      <c r="G292" s="39"/>
      <c r="H292" s="45"/>
    </row>
    <row r="293" s="2" customFormat="1" ht="16.8" customHeight="1">
      <c r="A293" s="39"/>
      <c r="B293" s="45"/>
      <c r="C293" s="309" t="s">
        <v>39</v>
      </c>
      <c r="D293" s="309" t="s">
        <v>678</v>
      </c>
      <c r="E293" s="17" t="s">
        <v>39</v>
      </c>
      <c r="F293" s="310">
        <v>500</v>
      </c>
      <c r="G293" s="39"/>
      <c r="H293" s="45"/>
    </row>
    <row r="294" s="2" customFormat="1" ht="16.8" customHeight="1">
      <c r="A294" s="39"/>
      <c r="B294" s="45"/>
      <c r="C294" s="309" t="s">
        <v>39</v>
      </c>
      <c r="D294" s="309" t="s">
        <v>679</v>
      </c>
      <c r="E294" s="17" t="s">
        <v>39</v>
      </c>
      <c r="F294" s="310">
        <v>150</v>
      </c>
      <c r="G294" s="39"/>
      <c r="H294" s="45"/>
    </row>
    <row r="295" s="2" customFormat="1" ht="16.8" customHeight="1">
      <c r="A295" s="39"/>
      <c r="B295" s="45"/>
      <c r="C295" s="309" t="s">
        <v>39</v>
      </c>
      <c r="D295" s="309" t="s">
        <v>680</v>
      </c>
      <c r="E295" s="17" t="s">
        <v>39</v>
      </c>
      <c r="F295" s="310">
        <v>260</v>
      </c>
      <c r="G295" s="39"/>
      <c r="H295" s="45"/>
    </row>
    <row r="296" s="2" customFormat="1" ht="16.8" customHeight="1">
      <c r="A296" s="39"/>
      <c r="B296" s="45"/>
      <c r="C296" s="309" t="s">
        <v>657</v>
      </c>
      <c r="D296" s="309" t="s">
        <v>250</v>
      </c>
      <c r="E296" s="17" t="s">
        <v>39</v>
      </c>
      <c r="F296" s="310">
        <v>1210</v>
      </c>
      <c r="G296" s="39"/>
      <c r="H296" s="45"/>
    </row>
    <row r="297" s="2" customFormat="1" ht="16.8" customHeight="1">
      <c r="A297" s="39"/>
      <c r="B297" s="45"/>
      <c r="C297" s="311" t="s">
        <v>1673</v>
      </c>
      <c r="D297" s="39"/>
      <c r="E297" s="39"/>
      <c r="F297" s="39"/>
      <c r="G297" s="39"/>
      <c r="H297" s="45"/>
    </row>
    <row r="298" s="2" customFormat="1" ht="16.8" customHeight="1">
      <c r="A298" s="39"/>
      <c r="B298" s="45"/>
      <c r="C298" s="309" t="s">
        <v>673</v>
      </c>
      <c r="D298" s="309" t="s">
        <v>674</v>
      </c>
      <c r="E298" s="17" t="s">
        <v>197</v>
      </c>
      <c r="F298" s="310">
        <v>1210</v>
      </c>
      <c r="G298" s="39"/>
      <c r="H298" s="45"/>
    </row>
    <row r="299" s="2" customFormat="1" ht="16.8" customHeight="1">
      <c r="A299" s="39"/>
      <c r="B299" s="45"/>
      <c r="C299" s="309" t="s">
        <v>324</v>
      </c>
      <c r="D299" s="309" t="s">
        <v>325</v>
      </c>
      <c r="E299" s="17" t="s">
        <v>191</v>
      </c>
      <c r="F299" s="310">
        <v>210</v>
      </c>
      <c r="G299" s="39"/>
      <c r="H299" s="45"/>
    </row>
    <row r="300" s="2" customFormat="1">
      <c r="A300" s="39"/>
      <c r="B300" s="45"/>
      <c r="C300" s="309" t="s">
        <v>359</v>
      </c>
      <c r="D300" s="309" t="s">
        <v>360</v>
      </c>
      <c r="E300" s="17" t="s">
        <v>197</v>
      </c>
      <c r="F300" s="310">
        <v>1210</v>
      </c>
      <c r="G300" s="39"/>
      <c r="H300" s="45"/>
    </row>
    <row r="301" s="2" customFormat="1">
      <c r="A301" s="39"/>
      <c r="B301" s="45"/>
      <c r="C301" s="309" t="s">
        <v>378</v>
      </c>
      <c r="D301" s="309" t="s">
        <v>379</v>
      </c>
      <c r="E301" s="17" t="s">
        <v>197</v>
      </c>
      <c r="F301" s="310">
        <v>1610</v>
      </c>
      <c r="G301" s="39"/>
      <c r="H301" s="45"/>
    </row>
    <row r="302" s="2" customFormat="1">
      <c r="A302" s="39"/>
      <c r="B302" s="45"/>
      <c r="C302" s="309" t="s">
        <v>770</v>
      </c>
      <c r="D302" s="309" t="s">
        <v>771</v>
      </c>
      <c r="E302" s="17" t="s">
        <v>182</v>
      </c>
      <c r="F302" s="310">
        <v>59.762</v>
      </c>
      <c r="G302" s="39"/>
      <c r="H302" s="45"/>
    </row>
    <row r="303" s="2" customFormat="1" ht="16.8" customHeight="1">
      <c r="A303" s="39"/>
      <c r="B303" s="45"/>
      <c r="C303" s="309" t="s">
        <v>319</v>
      </c>
      <c r="D303" s="309" t="s">
        <v>320</v>
      </c>
      <c r="E303" s="17" t="s">
        <v>191</v>
      </c>
      <c r="F303" s="310">
        <v>10.083</v>
      </c>
      <c r="G303" s="39"/>
      <c r="H303" s="45"/>
    </row>
    <row r="304" s="2" customFormat="1" ht="16.8" customHeight="1">
      <c r="A304" s="39"/>
      <c r="B304" s="45"/>
      <c r="C304" s="305" t="s">
        <v>660</v>
      </c>
      <c r="D304" s="306" t="s">
        <v>661</v>
      </c>
      <c r="E304" s="307" t="s">
        <v>447</v>
      </c>
      <c r="F304" s="308">
        <v>2640</v>
      </c>
      <c r="G304" s="39"/>
      <c r="H304" s="45"/>
    </row>
    <row r="305" s="2" customFormat="1" ht="16.8" customHeight="1">
      <c r="A305" s="39"/>
      <c r="B305" s="45"/>
      <c r="C305" s="309" t="s">
        <v>660</v>
      </c>
      <c r="D305" s="309" t="s">
        <v>693</v>
      </c>
      <c r="E305" s="17" t="s">
        <v>39</v>
      </c>
      <c r="F305" s="310">
        <v>2640</v>
      </c>
      <c r="G305" s="39"/>
      <c r="H305" s="45"/>
    </row>
    <row r="306" s="2" customFormat="1" ht="16.8" customHeight="1">
      <c r="A306" s="39"/>
      <c r="B306" s="45"/>
      <c r="C306" s="311" t="s">
        <v>1673</v>
      </c>
      <c r="D306" s="39"/>
      <c r="E306" s="39"/>
      <c r="F306" s="39"/>
      <c r="G306" s="39"/>
      <c r="H306" s="45"/>
    </row>
    <row r="307" s="2" customFormat="1" ht="16.8" customHeight="1">
      <c r="A307" s="39"/>
      <c r="B307" s="45"/>
      <c r="C307" s="309" t="s">
        <v>303</v>
      </c>
      <c r="D307" s="309" t="s">
        <v>304</v>
      </c>
      <c r="E307" s="17" t="s">
        <v>191</v>
      </c>
      <c r="F307" s="310">
        <v>2640</v>
      </c>
      <c r="G307" s="39"/>
      <c r="H307" s="45"/>
    </row>
    <row r="308" s="2" customFormat="1" ht="16.8" customHeight="1">
      <c r="A308" s="39"/>
      <c r="B308" s="45"/>
      <c r="C308" s="309" t="s">
        <v>703</v>
      </c>
      <c r="D308" s="309" t="s">
        <v>704</v>
      </c>
      <c r="E308" s="17" t="s">
        <v>191</v>
      </c>
      <c r="F308" s="310">
        <v>2640</v>
      </c>
      <c r="G308" s="39"/>
      <c r="H308" s="45"/>
    </row>
    <row r="309" s="2" customFormat="1" ht="16.8" customHeight="1">
      <c r="A309" s="39"/>
      <c r="B309" s="45"/>
      <c r="C309" s="309" t="s">
        <v>425</v>
      </c>
      <c r="D309" s="309" t="s">
        <v>426</v>
      </c>
      <c r="E309" s="17" t="s">
        <v>182</v>
      </c>
      <c r="F309" s="310">
        <v>0.47499999999999998</v>
      </c>
      <c r="G309" s="39"/>
      <c r="H309" s="45"/>
    </row>
    <row r="310" s="2" customFormat="1" ht="16.8" customHeight="1">
      <c r="A310" s="39"/>
      <c r="B310" s="45"/>
      <c r="C310" s="305" t="s">
        <v>663</v>
      </c>
      <c r="D310" s="306" t="s">
        <v>664</v>
      </c>
      <c r="E310" s="307" t="s">
        <v>197</v>
      </c>
      <c r="F310" s="308">
        <v>10.800000000000001</v>
      </c>
      <c r="G310" s="39"/>
      <c r="H310" s="45"/>
    </row>
    <row r="311" s="2" customFormat="1" ht="16.8" customHeight="1">
      <c r="A311" s="39"/>
      <c r="B311" s="45"/>
      <c r="C311" s="309" t="s">
        <v>663</v>
      </c>
      <c r="D311" s="309" t="s">
        <v>723</v>
      </c>
      <c r="E311" s="17" t="s">
        <v>39</v>
      </c>
      <c r="F311" s="310">
        <v>10.800000000000001</v>
      </c>
      <c r="G311" s="39"/>
      <c r="H311" s="45"/>
    </row>
    <row r="312" s="2" customFormat="1" ht="16.8" customHeight="1">
      <c r="A312" s="39"/>
      <c r="B312" s="45"/>
      <c r="C312" s="311" t="s">
        <v>1673</v>
      </c>
      <c r="D312" s="39"/>
      <c r="E312" s="39"/>
      <c r="F312" s="39"/>
      <c r="G312" s="39"/>
      <c r="H312" s="45"/>
    </row>
    <row r="313" s="2" customFormat="1" ht="16.8" customHeight="1">
      <c r="A313" s="39"/>
      <c r="B313" s="45"/>
      <c r="C313" s="309" t="s">
        <v>718</v>
      </c>
      <c r="D313" s="309" t="s">
        <v>719</v>
      </c>
      <c r="E313" s="17" t="s">
        <v>197</v>
      </c>
      <c r="F313" s="310">
        <v>10.800000000000001</v>
      </c>
      <c r="G313" s="39"/>
      <c r="H313" s="45"/>
    </row>
    <row r="314" s="2" customFormat="1" ht="16.8" customHeight="1">
      <c r="A314" s="39"/>
      <c r="B314" s="45"/>
      <c r="C314" s="309" t="s">
        <v>724</v>
      </c>
      <c r="D314" s="309" t="s">
        <v>725</v>
      </c>
      <c r="E314" s="17" t="s">
        <v>197</v>
      </c>
      <c r="F314" s="310">
        <v>10.800000000000001</v>
      </c>
      <c r="G314" s="39"/>
      <c r="H314" s="45"/>
    </row>
    <row r="315" s="2" customFormat="1" ht="16.8" customHeight="1">
      <c r="A315" s="39"/>
      <c r="B315" s="45"/>
      <c r="C315" s="309" t="s">
        <v>730</v>
      </c>
      <c r="D315" s="309" t="s">
        <v>731</v>
      </c>
      <c r="E315" s="17" t="s">
        <v>197</v>
      </c>
      <c r="F315" s="310">
        <v>10.800000000000001</v>
      </c>
      <c r="G315" s="39"/>
      <c r="H315" s="45"/>
    </row>
    <row r="316" s="2" customFormat="1" ht="16.8" customHeight="1">
      <c r="A316" s="39"/>
      <c r="B316" s="45"/>
      <c r="C316" s="309" t="s">
        <v>736</v>
      </c>
      <c r="D316" s="309" t="s">
        <v>737</v>
      </c>
      <c r="E316" s="17" t="s">
        <v>578</v>
      </c>
      <c r="F316" s="310">
        <v>10.800000000000001</v>
      </c>
      <c r="G316" s="39"/>
      <c r="H316" s="45"/>
    </row>
    <row r="317" s="2" customFormat="1">
      <c r="A317" s="39"/>
      <c r="B317" s="45"/>
      <c r="C317" s="309" t="s">
        <v>742</v>
      </c>
      <c r="D317" s="309" t="s">
        <v>743</v>
      </c>
      <c r="E317" s="17" t="s">
        <v>578</v>
      </c>
      <c r="F317" s="310">
        <v>5.4000000000000004</v>
      </c>
      <c r="G317" s="39"/>
      <c r="H317" s="45"/>
    </row>
    <row r="318" s="2" customFormat="1" ht="16.8" customHeight="1">
      <c r="A318" s="39"/>
      <c r="B318" s="45"/>
      <c r="C318" s="309" t="s">
        <v>752</v>
      </c>
      <c r="D318" s="309" t="s">
        <v>753</v>
      </c>
      <c r="E318" s="17" t="s">
        <v>182</v>
      </c>
      <c r="F318" s="310">
        <v>0.56200000000000006</v>
      </c>
      <c r="G318" s="39"/>
      <c r="H318" s="45"/>
    </row>
    <row r="319" s="2" customFormat="1" ht="16.8" customHeight="1">
      <c r="A319" s="39"/>
      <c r="B319" s="45"/>
      <c r="C319" s="309" t="s">
        <v>748</v>
      </c>
      <c r="D319" s="309" t="s">
        <v>749</v>
      </c>
      <c r="E319" s="17" t="s">
        <v>182</v>
      </c>
      <c r="F319" s="310">
        <v>2.246</v>
      </c>
      <c r="G319" s="39"/>
      <c r="H319" s="45"/>
    </row>
    <row r="320" s="2" customFormat="1" ht="16.8" customHeight="1">
      <c r="A320" s="39"/>
      <c r="B320" s="45"/>
      <c r="C320" s="305" t="s">
        <v>667</v>
      </c>
      <c r="D320" s="306" t="s">
        <v>460</v>
      </c>
      <c r="E320" s="307" t="s">
        <v>191</v>
      </c>
      <c r="F320" s="308">
        <v>52</v>
      </c>
      <c r="G320" s="39"/>
      <c r="H320" s="45"/>
    </row>
    <row r="321" s="2" customFormat="1" ht="16.8" customHeight="1">
      <c r="A321" s="39"/>
      <c r="B321" s="45"/>
      <c r="C321" s="309" t="s">
        <v>39</v>
      </c>
      <c r="D321" s="309" t="s">
        <v>757</v>
      </c>
      <c r="E321" s="17" t="s">
        <v>39</v>
      </c>
      <c r="F321" s="310">
        <v>12</v>
      </c>
      <c r="G321" s="39"/>
      <c r="H321" s="45"/>
    </row>
    <row r="322" s="2" customFormat="1" ht="16.8" customHeight="1">
      <c r="A322" s="39"/>
      <c r="B322" s="45"/>
      <c r="C322" s="309" t="s">
        <v>39</v>
      </c>
      <c r="D322" s="309" t="s">
        <v>758</v>
      </c>
      <c r="E322" s="17" t="s">
        <v>39</v>
      </c>
      <c r="F322" s="310">
        <v>20</v>
      </c>
      <c r="G322" s="39"/>
      <c r="H322" s="45"/>
    </row>
    <row r="323" s="2" customFormat="1" ht="16.8" customHeight="1">
      <c r="A323" s="39"/>
      <c r="B323" s="45"/>
      <c r="C323" s="309" t="s">
        <v>39</v>
      </c>
      <c r="D323" s="309" t="s">
        <v>759</v>
      </c>
      <c r="E323" s="17" t="s">
        <v>39</v>
      </c>
      <c r="F323" s="310">
        <v>10</v>
      </c>
      <c r="G323" s="39"/>
      <c r="H323" s="45"/>
    </row>
    <row r="324" s="2" customFormat="1" ht="16.8" customHeight="1">
      <c r="A324" s="39"/>
      <c r="B324" s="45"/>
      <c r="C324" s="309" t="s">
        <v>39</v>
      </c>
      <c r="D324" s="309" t="s">
        <v>760</v>
      </c>
      <c r="E324" s="17" t="s">
        <v>39</v>
      </c>
      <c r="F324" s="310">
        <v>10</v>
      </c>
      <c r="G324" s="39"/>
      <c r="H324" s="45"/>
    </row>
    <row r="325" s="2" customFormat="1" ht="16.8" customHeight="1">
      <c r="A325" s="39"/>
      <c r="B325" s="45"/>
      <c r="C325" s="309" t="s">
        <v>667</v>
      </c>
      <c r="D325" s="309" t="s">
        <v>250</v>
      </c>
      <c r="E325" s="17" t="s">
        <v>39</v>
      </c>
      <c r="F325" s="310">
        <v>52</v>
      </c>
      <c r="G325" s="39"/>
      <c r="H325" s="45"/>
    </row>
    <row r="326" s="2" customFormat="1" ht="16.8" customHeight="1">
      <c r="A326" s="39"/>
      <c r="B326" s="45"/>
      <c r="C326" s="311" t="s">
        <v>1673</v>
      </c>
      <c r="D326" s="39"/>
      <c r="E326" s="39"/>
      <c r="F326" s="39"/>
      <c r="G326" s="39"/>
      <c r="H326" s="45"/>
    </row>
    <row r="327" s="2" customFormat="1" ht="16.8" customHeight="1">
      <c r="A327" s="39"/>
      <c r="B327" s="45"/>
      <c r="C327" s="309" t="s">
        <v>518</v>
      </c>
      <c r="D327" s="309" t="s">
        <v>519</v>
      </c>
      <c r="E327" s="17" t="s">
        <v>191</v>
      </c>
      <c r="F327" s="310">
        <v>52</v>
      </c>
      <c r="G327" s="39"/>
      <c r="H327" s="45"/>
    </row>
    <row r="328" s="2" customFormat="1">
      <c r="A328" s="39"/>
      <c r="B328" s="45"/>
      <c r="C328" s="309" t="s">
        <v>521</v>
      </c>
      <c r="D328" s="309" t="s">
        <v>522</v>
      </c>
      <c r="E328" s="17" t="s">
        <v>191</v>
      </c>
      <c r="F328" s="310">
        <v>52</v>
      </c>
      <c r="G328" s="39"/>
      <c r="H328" s="45"/>
    </row>
    <row r="329" s="2" customFormat="1" ht="16.8" customHeight="1">
      <c r="A329" s="39"/>
      <c r="B329" s="45"/>
      <c r="C329" s="305" t="s">
        <v>669</v>
      </c>
      <c r="D329" s="306" t="s">
        <v>670</v>
      </c>
      <c r="E329" s="307" t="s">
        <v>191</v>
      </c>
      <c r="F329" s="308">
        <v>400</v>
      </c>
      <c r="G329" s="39"/>
      <c r="H329" s="45"/>
    </row>
    <row r="330" s="2" customFormat="1" ht="16.8" customHeight="1">
      <c r="A330" s="39"/>
      <c r="B330" s="45"/>
      <c r="C330" s="309" t="s">
        <v>39</v>
      </c>
      <c r="D330" s="309" t="s">
        <v>695</v>
      </c>
      <c r="E330" s="17" t="s">
        <v>39</v>
      </c>
      <c r="F330" s="310">
        <v>400</v>
      </c>
      <c r="G330" s="39"/>
      <c r="H330" s="45"/>
    </row>
    <row r="331" s="2" customFormat="1" ht="16.8" customHeight="1">
      <c r="A331" s="39"/>
      <c r="B331" s="45"/>
      <c r="C331" s="309" t="s">
        <v>669</v>
      </c>
      <c r="D331" s="309" t="s">
        <v>250</v>
      </c>
      <c r="E331" s="17" t="s">
        <v>39</v>
      </c>
      <c r="F331" s="310">
        <v>400</v>
      </c>
      <c r="G331" s="39"/>
      <c r="H331" s="45"/>
    </row>
    <row r="332" s="2" customFormat="1" ht="16.8" customHeight="1">
      <c r="A332" s="39"/>
      <c r="B332" s="45"/>
      <c r="C332" s="311" t="s">
        <v>1673</v>
      </c>
      <c r="D332" s="39"/>
      <c r="E332" s="39"/>
      <c r="F332" s="39"/>
      <c r="G332" s="39"/>
      <c r="H332" s="45"/>
    </row>
    <row r="333" s="2" customFormat="1" ht="16.8" customHeight="1">
      <c r="A333" s="39"/>
      <c r="B333" s="45"/>
      <c r="C333" s="309" t="s">
        <v>308</v>
      </c>
      <c r="D333" s="309" t="s">
        <v>309</v>
      </c>
      <c r="E333" s="17" t="s">
        <v>191</v>
      </c>
      <c r="F333" s="310">
        <v>400</v>
      </c>
      <c r="G333" s="39"/>
      <c r="H333" s="45"/>
    </row>
    <row r="334" s="2" customFormat="1" ht="16.8" customHeight="1">
      <c r="A334" s="39"/>
      <c r="B334" s="45"/>
      <c r="C334" s="309" t="s">
        <v>698</v>
      </c>
      <c r="D334" s="309" t="s">
        <v>699</v>
      </c>
      <c r="E334" s="17" t="s">
        <v>191</v>
      </c>
      <c r="F334" s="310">
        <v>400</v>
      </c>
      <c r="G334" s="39"/>
      <c r="H334" s="45"/>
    </row>
    <row r="335" s="2" customFormat="1" ht="26.4" customHeight="1">
      <c r="A335" s="39"/>
      <c r="B335" s="45"/>
      <c r="C335" s="304" t="s">
        <v>1679</v>
      </c>
      <c r="D335" s="304" t="s">
        <v>109</v>
      </c>
      <c r="E335" s="39"/>
      <c r="F335" s="39"/>
      <c r="G335" s="39"/>
      <c r="H335" s="45"/>
    </row>
    <row r="336" s="2" customFormat="1" ht="16.8" customHeight="1">
      <c r="A336" s="39"/>
      <c r="B336" s="45"/>
      <c r="C336" s="305" t="s">
        <v>780</v>
      </c>
      <c r="D336" s="306" t="s">
        <v>781</v>
      </c>
      <c r="E336" s="307" t="s">
        <v>447</v>
      </c>
      <c r="F336" s="308">
        <v>5</v>
      </c>
      <c r="G336" s="39"/>
      <c r="H336" s="45"/>
    </row>
    <row r="337" s="2" customFormat="1" ht="16.8" customHeight="1">
      <c r="A337" s="39"/>
      <c r="B337" s="45"/>
      <c r="C337" s="309" t="s">
        <v>39</v>
      </c>
      <c r="D337" s="309" t="s">
        <v>814</v>
      </c>
      <c r="E337" s="17" t="s">
        <v>39</v>
      </c>
      <c r="F337" s="310">
        <v>5</v>
      </c>
      <c r="G337" s="39"/>
      <c r="H337" s="45"/>
    </row>
    <row r="338" s="2" customFormat="1" ht="16.8" customHeight="1">
      <c r="A338" s="39"/>
      <c r="B338" s="45"/>
      <c r="C338" s="309" t="s">
        <v>780</v>
      </c>
      <c r="D338" s="309" t="s">
        <v>250</v>
      </c>
      <c r="E338" s="17" t="s">
        <v>39</v>
      </c>
      <c r="F338" s="310">
        <v>5</v>
      </c>
      <c r="G338" s="39"/>
      <c r="H338" s="45"/>
    </row>
    <row r="339" s="2" customFormat="1" ht="16.8" customHeight="1">
      <c r="A339" s="39"/>
      <c r="B339" s="45"/>
      <c r="C339" s="311" t="s">
        <v>1673</v>
      </c>
      <c r="D339" s="39"/>
      <c r="E339" s="39"/>
      <c r="F339" s="39"/>
      <c r="G339" s="39"/>
      <c r="H339" s="45"/>
    </row>
    <row r="340" s="2" customFormat="1" ht="16.8" customHeight="1">
      <c r="A340" s="39"/>
      <c r="B340" s="45"/>
      <c r="C340" s="309" t="s">
        <v>365</v>
      </c>
      <c r="D340" s="309" t="s">
        <v>366</v>
      </c>
      <c r="E340" s="17" t="s">
        <v>367</v>
      </c>
      <c r="F340" s="310">
        <v>5</v>
      </c>
      <c r="G340" s="39"/>
      <c r="H340" s="45"/>
    </row>
    <row r="341" s="2" customFormat="1" ht="16.8" customHeight="1">
      <c r="A341" s="39"/>
      <c r="B341" s="45"/>
      <c r="C341" s="309" t="s">
        <v>372</v>
      </c>
      <c r="D341" s="309" t="s">
        <v>373</v>
      </c>
      <c r="E341" s="17" t="s">
        <v>367</v>
      </c>
      <c r="F341" s="310">
        <v>2</v>
      </c>
      <c r="G341" s="39"/>
      <c r="H341" s="45"/>
    </row>
    <row r="342" s="2" customFormat="1" ht="16.8" customHeight="1">
      <c r="A342" s="39"/>
      <c r="B342" s="45"/>
      <c r="C342" s="305" t="s">
        <v>782</v>
      </c>
      <c r="D342" s="306" t="s">
        <v>433</v>
      </c>
      <c r="E342" s="307" t="s">
        <v>197</v>
      </c>
      <c r="F342" s="308">
        <v>350</v>
      </c>
      <c r="G342" s="39"/>
      <c r="H342" s="45"/>
    </row>
    <row r="343" s="2" customFormat="1" ht="16.8" customHeight="1">
      <c r="A343" s="39"/>
      <c r="B343" s="45"/>
      <c r="C343" s="309" t="s">
        <v>39</v>
      </c>
      <c r="D343" s="309" t="s">
        <v>818</v>
      </c>
      <c r="E343" s="17" t="s">
        <v>39</v>
      </c>
      <c r="F343" s="310">
        <v>350</v>
      </c>
      <c r="G343" s="39"/>
      <c r="H343" s="45"/>
    </row>
    <row r="344" s="2" customFormat="1" ht="16.8" customHeight="1">
      <c r="A344" s="39"/>
      <c r="B344" s="45"/>
      <c r="C344" s="309" t="s">
        <v>782</v>
      </c>
      <c r="D344" s="309" t="s">
        <v>250</v>
      </c>
      <c r="E344" s="17" t="s">
        <v>39</v>
      </c>
      <c r="F344" s="310">
        <v>350</v>
      </c>
      <c r="G344" s="39"/>
      <c r="H344" s="45"/>
    </row>
    <row r="345" s="2" customFormat="1" ht="16.8" customHeight="1">
      <c r="A345" s="39"/>
      <c r="B345" s="45"/>
      <c r="C345" s="311" t="s">
        <v>1673</v>
      </c>
      <c r="D345" s="39"/>
      <c r="E345" s="39"/>
      <c r="F345" s="39"/>
      <c r="G345" s="39"/>
      <c r="H345" s="45"/>
    </row>
    <row r="346" s="2" customFormat="1">
      <c r="A346" s="39"/>
      <c r="B346" s="45"/>
      <c r="C346" s="309" t="s">
        <v>378</v>
      </c>
      <c r="D346" s="309" t="s">
        <v>379</v>
      </c>
      <c r="E346" s="17" t="s">
        <v>197</v>
      </c>
      <c r="F346" s="310">
        <v>350</v>
      </c>
      <c r="G346" s="39"/>
      <c r="H346" s="45"/>
    </row>
    <row r="347" s="2" customFormat="1" ht="16.8" customHeight="1">
      <c r="A347" s="39"/>
      <c r="B347" s="45"/>
      <c r="C347" s="309" t="s">
        <v>401</v>
      </c>
      <c r="D347" s="309" t="s">
        <v>402</v>
      </c>
      <c r="E347" s="17" t="s">
        <v>197</v>
      </c>
      <c r="F347" s="310">
        <v>350</v>
      </c>
      <c r="G347" s="39"/>
      <c r="H347" s="45"/>
    </row>
    <row r="348" s="2" customFormat="1" ht="16.8" customHeight="1">
      <c r="A348" s="39"/>
      <c r="B348" s="45"/>
      <c r="C348" s="309" t="s">
        <v>303</v>
      </c>
      <c r="D348" s="309" t="s">
        <v>304</v>
      </c>
      <c r="E348" s="17" t="s">
        <v>191</v>
      </c>
      <c r="F348" s="310">
        <v>574</v>
      </c>
      <c r="G348" s="39"/>
      <c r="H348" s="45"/>
    </row>
    <row r="349" s="2" customFormat="1" ht="16.8" customHeight="1">
      <c r="A349" s="39"/>
      <c r="B349" s="45"/>
      <c r="C349" s="305" t="s">
        <v>784</v>
      </c>
      <c r="D349" s="306" t="s">
        <v>653</v>
      </c>
      <c r="E349" s="307" t="s">
        <v>182</v>
      </c>
      <c r="F349" s="308">
        <v>12.348000000000001</v>
      </c>
      <c r="G349" s="39"/>
      <c r="H349" s="45"/>
    </row>
    <row r="350" s="2" customFormat="1" ht="16.8" customHeight="1">
      <c r="A350" s="39"/>
      <c r="B350" s="45"/>
      <c r="C350" s="309" t="s">
        <v>39</v>
      </c>
      <c r="D350" s="309" t="s">
        <v>829</v>
      </c>
      <c r="E350" s="17" t="s">
        <v>39</v>
      </c>
      <c r="F350" s="310">
        <v>12.348000000000001</v>
      </c>
      <c r="G350" s="39"/>
      <c r="H350" s="45"/>
    </row>
    <row r="351" s="2" customFormat="1" ht="16.8" customHeight="1">
      <c r="A351" s="39"/>
      <c r="B351" s="45"/>
      <c r="C351" s="309" t="s">
        <v>784</v>
      </c>
      <c r="D351" s="309" t="s">
        <v>250</v>
      </c>
      <c r="E351" s="17" t="s">
        <v>39</v>
      </c>
      <c r="F351" s="310">
        <v>12.348000000000001</v>
      </c>
      <c r="G351" s="39"/>
      <c r="H351" s="45"/>
    </row>
    <row r="352" s="2" customFormat="1" ht="16.8" customHeight="1">
      <c r="A352" s="39"/>
      <c r="B352" s="45"/>
      <c r="C352" s="311" t="s">
        <v>1673</v>
      </c>
      <c r="D352" s="39"/>
      <c r="E352" s="39"/>
      <c r="F352" s="39"/>
      <c r="G352" s="39"/>
      <c r="H352" s="45"/>
    </row>
    <row r="353" s="2" customFormat="1">
      <c r="A353" s="39"/>
      <c r="B353" s="45"/>
      <c r="C353" s="309" t="s">
        <v>770</v>
      </c>
      <c r="D353" s="309" t="s">
        <v>771</v>
      </c>
      <c r="E353" s="17" t="s">
        <v>182</v>
      </c>
      <c r="F353" s="310">
        <v>12.348000000000001</v>
      </c>
      <c r="G353" s="39"/>
      <c r="H353" s="45"/>
    </row>
    <row r="354" s="2" customFormat="1">
      <c r="A354" s="39"/>
      <c r="B354" s="45"/>
      <c r="C354" s="309" t="s">
        <v>387</v>
      </c>
      <c r="D354" s="309" t="s">
        <v>388</v>
      </c>
      <c r="E354" s="17" t="s">
        <v>182</v>
      </c>
      <c r="F354" s="310">
        <v>12.348000000000001</v>
      </c>
      <c r="G354" s="39"/>
      <c r="H354" s="45"/>
    </row>
    <row r="355" s="2" customFormat="1" ht="16.8" customHeight="1">
      <c r="A355" s="39"/>
      <c r="B355" s="45"/>
      <c r="C355" s="309" t="s">
        <v>535</v>
      </c>
      <c r="D355" s="309" t="s">
        <v>536</v>
      </c>
      <c r="E355" s="17" t="s">
        <v>182</v>
      </c>
      <c r="F355" s="310">
        <v>37.043999999999997</v>
      </c>
      <c r="G355" s="39"/>
      <c r="H355" s="45"/>
    </row>
    <row r="356" s="2" customFormat="1" ht="16.8" customHeight="1">
      <c r="A356" s="39"/>
      <c r="B356" s="45"/>
      <c r="C356" s="305" t="s">
        <v>786</v>
      </c>
      <c r="D356" s="306" t="s">
        <v>787</v>
      </c>
      <c r="E356" s="307" t="s">
        <v>447</v>
      </c>
      <c r="F356" s="308">
        <v>1</v>
      </c>
      <c r="G356" s="39"/>
      <c r="H356" s="45"/>
    </row>
    <row r="357" s="2" customFormat="1" ht="16.8" customHeight="1">
      <c r="A357" s="39"/>
      <c r="B357" s="45"/>
      <c r="C357" s="309" t="s">
        <v>39</v>
      </c>
      <c r="D357" s="309" t="s">
        <v>801</v>
      </c>
      <c r="E357" s="17" t="s">
        <v>39</v>
      </c>
      <c r="F357" s="310">
        <v>1</v>
      </c>
      <c r="G357" s="39"/>
      <c r="H357" s="45"/>
    </row>
    <row r="358" s="2" customFormat="1" ht="16.8" customHeight="1">
      <c r="A358" s="39"/>
      <c r="B358" s="45"/>
      <c r="C358" s="309" t="s">
        <v>786</v>
      </c>
      <c r="D358" s="309" t="s">
        <v>250</v>
      </c>
      <c r="E358" s="17" t="s">
        <v>39</v>
      </c>
      <c r="F358" s="310">
        <v>1</v>
      </c>
      <c r="G358" s="39"/>
      <c r="H358" s="45"/>
    </row>
    <row r="359" s="2" customFormat="1" ht="16.8" customHeight="1">
      <c r="A359" s="39"/>
      <c r="B359" s="45"/>
      <c r="C359" s="311" t="s">
        <v>1673</v>
      </c>
      <c r="D359" s="39"/>
      <c r="E359" s="39"/>
      <c r="F359" s="39"/>
      <c r="G359" s="39"/>
      <c r="H359" s="45"/>
    </row>
    <row r="360" s="2" customFormat="1" ht="16.8" customHeight="1">
      <c r="A360" s="39"/>
      <c r="B360" s="45"/>
      <c r="C360" s="309" t="s">
        <v>314</v>
      </c>
      <c r="D360" s="309" t="s">
        <v>315</v>
      </c>
      <c r="E360" s="17" t="s">
        <v>191</v>
      </c>
      <c r="F360" s="310">
        <v>1</v>
      </c>
      <c r="G360" s="39"/>
      <c r="H360" s="45"/>
    </row>
    <row r="361" s="2" customFormat="1" ht="16.8" customHeight="1">
      <c r="A361" s="39"/>
      <c r="B361" s="45"/>
      <c r="C361" s="309" t="s">
        <v>276</v>
      </c>
      <c r="D361" s="309" t="s">
        <v>277</v>
      </c>
      <c r="E361" s="17" t="s">
        <v>197</v>
      </c>
      <c r="F361" s="310">
        <v>3.5</v>
      </c>
      <c r="G361" s="39"/>
      <c r="H361" s="45"/>
    </row>
    <row r="362" s="2" customFormat="1" ht="16.8" customHeight="1">
      <c r="A362" s="39"/>
      <c r="B362" s="45"/>
      <c r="C362" s="305" t="s">
        <v>788</v>
      </c>
      <c r="D362" s="306" t="s">
        <v>658</v>
      </c>
      <c r="E362" s="307" t="s">
        <v>197</v>
      </c>
      <c r="F362" s="308">
        <v>250</v>
      </c>
      <c r="G362" s="39"/>
      <c r="H362" s="45"/>
    </row>
    <row r="363" s="2" customFormat="1" ht="16.8" customHeight="1">
      <c r="A363" s="39"/>
      <c r="B363" s="45"/>
      <c r="C363" s="309" t="s">
        <v>39</v>
      </c>
      <c r="D363" s="309" t="s">
        <v>799</v>
      </c>
      <c r="E363" s="17" t="s">
        <v>39</v>
      </c>
      <c r="F363" s="310">
        <v>250</v>
      </c>
      <c r="G363" s="39"/>
      <c r="H363" s="45"/>
    </row>
    <row r="364" s="2" customFormat="1" ht="16.8" customHeight="1">
      <c r="A364" s="39"/>
      <c r="B364" s="45"/>
      <c r="C364" s="309" t="s">
        <v>788</v>
      </c>
      <c r="D364" s="309" t="s">
        <v>250</v>
      </c>
      <c r="E364" s="17" t="s">
        <v>39</v>
      </c>
      <c r="F364" s="310">
        <v>250</v>
      </c>
      <c r="G364" s="39"/>
      <c r="H364" s="45"/>
    </row>
    <row r="365" s="2" customFormat="1" ht="16.8" customHeight="1">
      <c r="A365" s="39"/>
      <c r="B365" s="45"/>
      <c r="C365" s="311" t="s">
        <v>1673</v>
      </c>
      <c r="D365" s="39"/>
      <c r="E365" s="39"/>
      <c r="F365" s="39"/>
      <c r="G365" s="39"/>
      <c r="H365" s="45"/>
    </row>
    <row r="366" s="2" customFormat="1" ht="16.8" customHeight="1">
      <c r="A366" s="39"/>
      <c r="B366" s="45"/>
      <c r="C366" s="309" t="s">
        <v>673</v>
      </c>
      <c r="D366" s="309" t="s">
        <v>674</v>
      </c>
      <c r="E366" s="17" t="s">
        <v>197</v>
      </c>
      <c r="F366" s="310">
        <v>250</v>
      </c>
      <c r="G366" s="39"/>
      <c r="H366" s="45"/>
    </row>
    <row r="367" s="2" customFormat="1" ht="16.8" customHeight="1">
      <c r="A367" s="39"/>
      <c r="B367" s="45"/>
      <c r="C367" s="309" t="s">
        <v>324</v>
      </c>
      <c r="D367" s="309" t="s">
        <v>325</v>
      </c>
      <c r="E367" s="17" t="s">
        <v>191</v>
      </c>
      <c r="F367" s="310">
        <v>45</v>
      </c>
      <c r="G367" s="39"/>
      <c r="H367" s="45"/>
    </row>
    <row r="368" s="2" customFormat="1">
      <c r="A368" s="39"/>
      <c r="B368" s="45"/>
      <c r="C368" s="309" t="s">
        <v>359</v>
      </c>
      <c r="D368" s="309" t="s">
        <v>360</v>
      </c>
      <c r="E368" s="17" t="s">
        <v>197</v>
      </c>
      <c r="F368" s="310">
        <v>250</v>
      </c>
      <c r="G368" s="39"/>
      <c r="H368" s="45"/>
    </row>
    <row r="369" s="2" customFormat="1">
      <c r="A369" s="39"/>
      <c r="B369" s="45"/>
      <c r="C369" s="309" t="s">
        <v>378</v>
      </c>
      <c r="D369" s="309" t="s">
        <v>379</v>
      </c>
      <c r="E369" s="17" t="s">
        <v>197</v>
      </c>
      <c r="F369" s="310">
        <v>350</v>
      </c>
      <c r="G369" s="39"/>
      <c r="H369" s="45"/>
    </row>
    <row r="370" s="2" customFormat="1">
      <c r="A370" s="39"/>
      <c r="B370" s="45"/>
      <c r="C370" s="309" t="s">
        <v>770</v>
      </c>
      <c r="D370" s="309" t="s">
        <v>771</v>
      </c>
      <c r="E370" s="17" t="s">
        <v>182</v>
      </c>
      <c r="F370" s="310">
        <v>12.348000000000001</v>
      </c>
      <c r="G370" s="39"/>
      <c r="H370" s="45"/>
    </row>
    <row r="371" s="2" customFormat="1" ht="16.8" customHeight="1">
      <c r="A371" s="39"/>
      <c r="B371" s="45"/>
      <c r="C371" s="309" t="s">
        <v>319</v>
      </c>
      <c r="D371" s="309" t="s">
        <v>320</v>
      </c>
      <c r="E371" s="17" t="s">
        <v>191</v>
      </c>
      <c r="F371" s="310">
        <v>2.0830000000000002</v>
      </c>
      <c r="G371" s="39"/>
      <c r="H371" s="45"/>
    </row>
    <row r="372" s="2" customFormat="1" ht="16.8" customHeight="1">
      <c r="A372" s="39"/>
      <c r="B372" s="45"/>
      <c r="C372" s="305" t="s">
        <v>789</v>
      </c>
      <c r="D372" s="306" t="s">
        <v>790</v>
      </c>
      <c r="E372" s="307" t="s">
        <v>447</v>
      </c>
      <c r="F372" s="308">
        <v>574</v>
      </c>
      <c r="G372" s="39"/>
      <c r="H372" s="45"/>
    </row>
    <row r="373" s="2" customFormat="1" ht="16.8" customHeight="1">
      <c r="A373" s="39"/>
      <c r="B373" s="45"/>
      <c r="C373" s="309" t="s">
        <v>39</v>
      </c>
      <c r="D373" s="309" t="s">
        <v>805</v>
      </c>
      <c r="E373" s="17" t="s">
        <v>39</v>
      </c>
      <c r="F373" s="310">
        <v>574</v>
      </c>
      <c r="G373" s="39"/>
      <c r="H373" s="45"/>
    </row>
    <row r="374" s="2" customFormat="1" ht="16.8" customHeight="1">
      <c r="A374" s="39"/>
      <c r="B374" s="45"/>
      <c r="C374" s="309" t="s">
        <v>789</v>
      </c>
      <c r="D374" s="309" t="s">
        <v>250</v>
      </c>
      <c r="E374" s="17" t="s">
        <v>39</v>
      </c>
      <c r="F374" s="310">
        <v>574</v>
      </c>
      <c r="G374" s="39"/>
      <c r="H374" s="45"/>
    </row>
    <row r="375" s="2" customFormat="1" ht="16.8" customHeight="1">
      <c r="A375" s="39"/>
      <c r="B375" s="45"/>
      <c r="C375" s="311" t="s">
        <v>1673</v>
      </c>
      <c r="D375" s="39"/>
      <c r="E375" s="39"/>
      <c r="F375" s="39"/>
      <c r="G375" s="39"/>
      <c r="H375" s="45"/>
    </row>
    <row r="376" s="2" customFormat="1" ht="16.8" customHeight="1">
      <c r="A376" s="39"/>
      <c r="B376" s="45"/>
      <c r="C376" s="309" t="s">
        <v>303</v>
      </c>
      <c r="D376" s="309" t="s">
        <v>304</v>
      </c>
      <c r="E376" s="17" t="s">
        <v>191</v>
      </c>
      <c r="F376" s="310">
        <v>574</v>
      </c>
      <c r="G376" s="39"/>
      <c r="H376" s="45"/>
    </row>
    <row r="377" s="2" customFormat="1" ht="16.8" customHeight="1">
      <c r="A377" s="39"/>
      <c r="B377" s="45"/>
      <c r="C377" s="309" t="s">
        <v>703</v>
      </c>
      <c r="D377" s="309" t="s">
        <v>704</v>
      </c>
      <c r="E377" s="17" t="s">
        <v>191</v>
      </c>
      <c r="F377" s="310">
        <v>574</v>
      </c>
      <c r="G377" s="39"/>
      <c r="H377" s="45"/>
    </row>
    <row r="378" s="2" customFormat="1" ht="16.8" customHeight="1">
      <c r="A378" s="39"/>
      <c r="B378" s="45"/>
      <c r="C378" s="309" t="s">
        <v>425</v>
      </c>
      <c r="D378" s="309" t="s">
        <v>426</v>
      </c>
      <c r="E378" s="17" t="s">
        <v>182</v>
      </c>
      <c r="F378" s="310">
        <v>0.10299999999999999</v>
      </c>
      <c r="G378" s="39"/>
      <c r="H378" s="45"/>
    </row>
    <row r="379" s="2" customFormat="1" ht="16.8" customHeight="1">
      <c r="A379" s="39"/>
      <c r="B379" s="45"/>
      <c r="C379" s="305" t="s">
        <v>792</v>
      </c>
      <c r="D379" s="306" t="s">
        <v>793</v>
      </c>
      <c r="E379" s="307" t="s">
        <v>447</v>
      </c>
      <c r="F379" s="308">
        <v>14</v>
      </c>
      <c r="G379" s="39"/>
      <c r="H379" s="45"/>
    </row>
    <row r="380" s="2" customFormat="1" ht="16.8" customHeight="1">
      <c r="A380" s="39"/>
      <c r="B380" s="45"/>
      <c r="C380" s="309" t="s">
        <v>792</v>
      </c>
      <c r="D380" s="309" t="s">
        <v>820</v>
      </c>
      <c r="E380" s="17" t="s">
        <v>39</v>
      </c>
      <c r="F380" s="310">
        <v>14</v>
      </c>
      <c r="G380" s="39"/>
      <c r="H380" s="45"/>
    </row>
    <row r="381" s="2" customFormat="1" ht="16.8" customHeight="1">
      <c r="A381" s="39"/>
      <c r="B381" s="45"/>
      <c r="C381" s="311" t="s">
        <v>1673</v>
      </c>
      <c r="D381" s="39"/>
      <c r="E381" s="39"/>
      <c r="F381" s="39"/>
      <c r="G381" s="39"/>
      <c r="H381" s="45"/>
    </row>
    <row r="382" s="2" customFormat="1" ht="16.8" customHeight="1">
      <c r="A382" s="39"/>
      <c r="B382" s="45"/>
      <c r="C382" s="309" t="s">
        <v>518</v>
      </c>
      <c r="D382" s="309" t="s">
        <v>519</v>
      </c>
      <c r="E382" s="17" t="s">
        <v>191</v>
      </c>
      <c r="F382" s="310">
        <v>14</v>
      </c>
      <c r="G382" s="39"/>
      <c r="H382" s="45"/>
    </row>
    <row r="383" s="2" customFormat="1">
      <c r="A383" s="39"/>
      <c r="B383" s="45"/>
      <c r="C383" s="309" t="s">
        <v>521</v>
      </c>
      <c r="D383" s="309" t="s">
        <v>522</v>
      </c>
      <c r="E383" s="17" t="s">
        <v>191</v>
      </c>
      <c r="F383" s="310">
        <v>14</v>
      </c>
      <c r="G383" s="39"/>
      <c r="H383" s="45"/>
    </row>
    <row r="384" s="2" customFormat="1" ht="16.8" customHeight="1">
      <c r="A384" s="39"/>
      <c r="B384" s="45"/>
      <c r="C384" s="305" t="s">
        <v>808</v>
      </c>
      <c r="D384" s="306" t="s">
        <v>808</v>
      </c>
      <c r="E384" s="307" t="s">
        <v>39</v>
      </c>
      <c r="F384" s="308">
        <v>100</v>
      </c>
      <c r="G384" s="39"/>
      <c r="H384" s="45"/>
    </row>
    <row r="385" s="2" customFormat="1" ht="16.8" customHeight="1">
      <c r="A385" s="39"/>
      <c r="B385" s="45"/>
      <c r="C385" s="309" t="s">
        <v>39</v>
      </c>
      <c r="D385" s="309" t="s">
        <v>807</v>
      </c>
      <c r="E385" s="17" t="s">
        <v>39</v>
      </c>
      <c r="F385" s="310">
        <v>100</v>
      </c>
      <c r="G385" s="39"/>
      <c r="H385" s="45"/>
    </row>
    <row r="386" s="2" customFormat="1" ht="16.8" customHeight="1">
      <c r="A386" s="39"/>
      <c r="B386" s="45"/>
      <c r="C386" s="309" t="s">
        <v>808</v>
      </c>
      <c r="D386" s="309" t="s">
        <v>250</v>
      </c>
      <c r="E386" s="17" t="s">
        <v>39</v>
      </c>
      <c r="F386" s="310">
        <v>100</v>
      </c>
      <c r="G386" s="39"/>
      <c r="H386" s="45"/>
    </row>
    <row r="387" s="2" customFormat="1" ht="26.4" customHeight="1">
      <c r="A387" s="39"/>
      <c r="B387" s="45"/>
      <c r="C387" s="304" t="s">
        <v>1680</v>
      </c>
      <c r="D387" s="304" t="s">
        <v>112</v>
      </c>
      <c r="E387" s="39"/>
      <c r="F387" s="39"/>
      <c r="G387" s="39"/>
      <c r="H387" s="45"/>
    </row>
    <row r="388" s="2" customFormat="1" ht="16.8" customHeight="1">
      <c r="A388" s="39"/>
      <c r="B388" s="45"/>
      <c r="C388" s="305" t="s">
        <v>834</v>
      </c>
      <c r="D388" s="306" t="s">
        <v>649</v>
      </c>
      <c r="E388" s="307" t="s">
        <v>191</v>
      </c>
      <c r="F388" s="308">
        <v>6</v>
      </c>
      <c r="G388" s="39"/>
      <c r="H388" s="45"/>
    </row>
    <row r="389" s="2" customFormat="1" ht="16.8" customHeight="1">
      <c r="A389" s="39"/>
      <c r="B389" s="45"/>
      <c r="C389" s="309" t="s">
        <v>39</v>
      </c>
      <c r="D389" s="309" t="s">
        <v>879</v>
      </c>
      <c r="E389" s="17" t="s">
        <v>39</v>
      </c>
      <c r="F389" s="310">
        <v>6</v>
      </c>
      <c r="G389" s="39"/>
      <c r="H389" s="45"/>
    </row>
    <row r="390" s="2" customFormat="1" ht="16.8" customHeight="1">
      <c r="A390" s="39"/>
      <c r="B390" s="45"/>
      <c r="C390" s="309" t="s">
        <v>834</v>
      </c>
      <c r="D390" s="309" t="s">
        <v>250</v>
      </c>
      <c r="E390" s="17" t="s">
        <v>39</v>
      </c>
      <c r="F390" s="310">
        <v>6</v>
      </c>
      <c r="G390" s="39"/>
      <c r="H390" s="45"/>
    </row>
    <row r="391" s="2" customFormat="1" ht="16.8" customHeight="1">
      <c r="A391" s="39"/>
      <c r="B391" s="45"/>
      <c r="C391" s="311" t="s">
        <v>1673</v>
      </c>
      <c r="D391" s="39"/>
      <c r="E391" s="39"/>
      <c r="F391" s="39"/>
      <c r="G391" s="39"/>
      <c r="H391" s="45"/>
    </row>
    <row r="392" s="2" customFormat="1" ht="16.8" customHeight="1">
      <c r="A392" s="39"/>
      <c r="B392" s="45"/>
      <c r="C392" s="309" t="s">
        <v>365</v>
      </c>
      <c r="D392" s="309" t="s">
        <v>366</v>
      </c>
      <c r="E392" s="17" t="s">
        <v>367</v>
      </c>
      <c r="F392" s="310">
        <v>6</v>
      </c>
      <c r="G392" s="39"/>
      <c r="H392" s="45"/>
    </row>
    <row r="393" s="2" customFormat="1" ht="16.8" customHeight="1">
      <c r="A393" s="39"/>
      <c r="B393" s="45"/>
      <c r="C393" s="309" t="s">
        <v>372</v>
      </c>
      <c r="D393" s="309" t="s">
        <v>373</v>
      </c>
      <c r="E393" s="17" t="s">
        <v>367</v>
      </c>
      <c r="F393" s="310">
        <v>5</v>
      </c>
      <c r="G393" s="39"/>
      <c r="H393" s="45"/>
    </row>
    <row r="394" s="2" customFormat="1" ht="16.8" customHeight="1">
      <c r="A394" s="39"/>
      <c r="B394" s="45"/>
      <c r="C394" s="305" t="s">
        <v>835</v>
      </c>
      <c r="D394" s="306" t="s">
        <v>433</v>
      </c>
      <c r="E394" s="307" t="s">
        <v>197</v>
      </c>
      <c r="F394" s="308">
        <v>650</v>
      </c>
      <c r="G394" s="39"/>
      <c r="H394" s="45"/>
    </row>
    <row r="395" s="2" customFormat="1" ht="16.8" customHeight="1">
      <c r="A395" s="39"/>
      <c r="B395" s="45"/>
      <c r="C395" s="309" t="s">
        <v>39</v>
      </c>
      <c r="D395" s="309" t="s">
        <v>883</v>
      </c>
      <c r="E395" s="17" t="s">
        <v>39</v>
      </c>
      <c r="F395" s="310">
        <v>650</v>
      </c>
      <c r="G395" s="39"/>
      <c r="H395" s="45"/>
    </row>
    <row r="396" s="2" customFormat="1" ht="16.8" customHeight="1">
      <c r="A396" s="39"/>
      <c r="B396" s="45"/>
      <c r="C396" s="309" t="s">
        <v>835</v>
      </c>
      <c r="D396" s="309" t="s">
        <v>250</v>
      </c>
      <c r="E396" s="17" t="s">
        <v>39</v>
      </c>
      <c r="F396" s="310">
        <v>650</v>
      </c>
      <c r="G396" s="39"/>
      <c r="H396" s="45"/>
    </row>
    <row r="397" s="2" customFormat="1" ht="16.8" customHeight="1">
      <c r="A397" s="39"/>
      <c r="B397" s="45"/>
      <c r="C397" s="311" t="s">
        <v>1673</v>
      </c>
      <c r="D397" s="39"/>
      <c r="E397" s="39"/>
      <c r="F397" s="39"/>
      <c r="G397" s="39"/>
      <c r="H397" s="45"/>
    </row>
    <row r="398" s="2" customFormat="1">
      <c r="A398" s="39"/>
      <c r="B398" s="45"/>
      <c r="C398" s="309" t="s">
        <v>378</v>
      </c>
      <c r="D398" s="309" t="s">
        <v>379</v>
      </c>
      <c r="E398" s="17" t="s">
        <v>197</v>
      </c>
      <c r="F398" s="310">
        <v>650</v>
      </c>
      <c r="G398" s="39"/>
      <c r="H398" s="45"/>
    </row>
    <row r="399" s="2" customFormat="1" ht="16.8" customHeight="1">
      <c r="A399" s="39"/>
      <c r="B399" s="45"/>
      <c r="C399" s="309" t="s">
        <v>401</v>
      </c>
      <c r="D399" s="309" t="s">
        <v>402</v>
      </c>
      <c r="E399" s="17" t="s">
        <v>197</v>
      </c>
      <c r="F399" s="310">
        <v>650</v>
      </c>
      <c r="G399" s="39"/>
      <c r="H399" s="45"/>
    </row>
    <row r="400" s="2" customFormat="1" ht="16.8" customHeight="1">
      <c r="A400" s="39"/>
      <c r="B400" s="45"/>
      <c r="C400" s="309" t="s">
        <v>303</v>
      </c>
      <c r="D400" s="309" t="s">
        <v>304</v>
      </c>
      <c r="E400" s="17" t="s">
        <v>191</v>
      </c>
      <c r="F400" s="310">
        <v>1066</v>
      </c>
      <c r="G400" s="39"/>
      <c r="H400" s="45"/>
    </row>
    <row r="401" s="2" customFormat="1" ht="16.8" customHeight="1">
      <c r="A401" s="39"/>
      <c r="B401" s="45"/>
      <c r="C401" s="305" t="s">
        <v>837</v>
      </c>
      <c r="D401" s="306" t="s">
        <v>838</v>
      </c>
      <c r="E401" s="307" t="s">
        <v>186</v>
      </c>
      <c r="F401" s="308">
        <v>0.69999999999999996</v>
      </c>
      <c r="G401" s="39"/>
      <c r="H401" s="45"/>
    </row>
    <row r="402" s="2" customFormat="1" ht="16.8" customHeight="1">
      <c r="A402" s="39"/>
      <c r="B402" s="45"/>
      <c r="C402" s="309" t="s">
        <v>39</v>
      </c>
      <c r="D402" s="309" t="s">
        <v>875</v>
      </c>
      <c r="E402" s="17" t="s">
        <v>39</v>
      </c>
      <c r="F402" s="310">
        <v>0.69999999999999996</v>
      </c>
      <c r="G402" s="39"/>
      <c r="H402" s="45"/>
    </row>
    <row r="403" s="2" customFormat="1" ht="16.8" customHeight="1">
      <c r="A403" s="39"/>
      <c r="B403" s="45"/>
      <c r="C403" s="309" t="s">
        <v>837</v>
      </c>
      <c r="D403" s="309" t="s">
        <v>250</v>
      </c>
      <c r="E403" s="17" t="s">
        <v>39</v>
      </c>
      <c r="F403" s="310">
        <v>0.69999999999999996</v>
      </c>
      <c r="G403" s="39"/>
      <c r="H403" s="45"/>
    </row>
    <row r="404" s="2" customFormat="1" ht="16.8" customHeight="1">
      <c r="A404" s="39"/>
      <c r="B404" s="45"/>
      <c r="C404" s="311" t="s">
        <v>1673</v>
      </c>
      <c r="D404" s="39"/>
      <c r="E404" s="39"/>
      <c r="F404" s="39"/>
      <c r="G404" s="39"/>
      <c r="H404" s="45"/>
    </row>
    <row r="405" s="2" customFormat="1" ht="16.8" customHeight="1">
      <c r="A405" s="39"/>
      <c r="B405" s="45"/>
      <c r="C405" s="309" t="s">
        <v>345</v>
      </c>
      <c r="D405" s="309" t="s">
        <v>346</v>
      </c>
      <c r="E405" s="17" t="s">
        <v>186</v>
      </c>
      <c r="F405" s="310">
        <v>0.69999999999999996</v>
      </c>
      <c r="G405" s="39"/>
      <c r="H405" s="45"/>
    </row>
    <row r="406" s="2" customFormat="1" ht="16.8" customHeight="1">
      <c r="A406" s="39"/>
      <c r="B406" s="45"/>
      <c r="C406" s="309" t="s">
        <v>259</v>
      </c>
      <c r="D406" s="309" t="s">
        <v>260</v>
      </c>
      <c r="E406" s="17" t="s">
        <v>186</v>
      </c>
      <c r="F406" s="310">
        <v>1.3999999999999999</v>
      </c>
      <c r="G406" s="39"/>
      <c r="H406" s="45"/>
    </row>
    <row r="407" s="2" customFormat="1" ht="16.8" customHeight="1">
      <c r="A407" s="39"/>
      <c r="B407" s="45"/>
      <c r="C407" s="309" t="s">
        <v>352</v>
      </c>
      <c r="D407" s="309" t="s">
        <v>353</v>
      </c>
      <c r="E407" s="17" t="s">
        <v>186</v>
      </c>
      <c r="F407" s="310">
        <v>0.69999999999999996</v>
      </c>
      <c r="G407" s="39"/>
      <c r="H407" s="45"/>
    </row>
    <row r="408" s="2" customFormat="1" ht="16.8" customHeight="1">
      <c r="A408" s="39"/>
      <c r="B408" s="45"/>
      <c r="C408" s="305" t="s">
        <v>840</v>
      </c>
      <c r="D408" s="306" t="s">
        <v>658</v>
      </c>
      <c r="E408" s="307" t="s">
        <v>197</v>
      </c>
      <c r="F408" s="308">
        <v>550</v>
      </c>
      <c r="G408" s="39"/>
      <c r="H408" s="45"/>
    </row>
    <row r="409" s="2" customFormat="1" ht="16.8" customHeight="1">
      <c r="A409" s="39"/>
      <c r="B409" s="45"/>
      <c r="C409" s="309" t="s">
        <v>39</v>
      </c>
      <c r="D409" s="309" t="s">
        <v>860</v>
      </c>
      <c r="E409" s="17" t="s">
        <v>39</v>
      </c>
      <c r="F409" s="310">
        <v>550</v>
      </c>
      <c r="G409" s="39"/>
      <c r="H409" s="45"/>
    </row>
    <row r="410" s="2" customFormat="1" ht="16.8" customHeight="1">
      <c r="A410" s="39"/>
      <c r="B410" s="45"/>
      <c r="C410" s="309" t="s">
        <v>840</v>
      </c>
      <c r="D410" s="309" t="s">
        <v>250</v>
      </c>
      <c r="E410" s="17" t="s">
        <v>39</v>
      </c>
      <c r="F410" s="310">
        <v>550</v>
      </c>
      <c r="G410" s="39"/>
      <c r="H410" s="45"/>
    </row>
    <row r="411" s="2" customFormat="1" ht="16.8" customHeight="1">
      <c r="A411" s="39"/>
      <c r="B411" s="45"/>
      <c r="C411" s="311" t="s">
        <v>1673</v>
      </c>
      <c r="D411" s="39"/>
      <c r="E411" s="39"/>
      <c r="F411" s="39"/>
      <c r="G411" s="39"/>
      <c r="H411" s="45"/>
    </row>
    <row r="412" s="2" customFormat="1" ht="16.8" customHeight="1">
      <c r="A412" s="39"/>
      <c r="B412" s="45"/>
      <c r="C412" s="309" t="s">
        <v>673</v>
      </c>
      <c r="D412" s="309" t="s">
        <v>674</v>
      </c>
      <c r="E412" s="17" t="s">
        <v>197</v>
      </c>
      <c r="F412" s="310">
        <v>550</v>
      </c>
      <c r="G412" s="39"/>
      <c r="H412" s="45"/>
    </row>
    <row r="413" s="2" customFormat="1" ht="16.8" customHeight="1">
      <c r="A413" s="39"/>
      <c r="B413" s="45"/>
      <c r="C413" s="309" t="s">
        <v>324</v>
      </c>
      <c r="D413" s="309" t="s">
        <v>325</v>
      </c>
      <c r="E413" s="17" t="s">
        <v>191</v>
      </c>
      <c r="F413" s="310">
        <v>92</v>
      </c>
      <c r="G413" s="39"/>
      <c r="H413" s="45"/>
    </row>
    <row r="414" s="2" customFormat="1">
      <c r="A414" s="39"/>
      <c r="B414" s="45"/>
      <c r="C414" s="309" t="s">
        <v>359</v>
      </c>
      <c r="D414" s="309" t="s">
        <v>360</v>
      </c>
      <c r="E414" s="17" t="s">
        <v>197</v>
      </c>
      <c r="F414" s="310">
        <v>550</v>
      </c>
      <c r="G414" s="39"/>
      <c r="H414" s="45"/>
    </row>
    <row r="415" s="2" customFormat="1">
      <c r="A415" s="39"/>
      <c r="B415" s="45"/>
      <c r="C415" s="309" t="s">
        <v>378</v>
      </c>
      <c r="D415" s="309" t="s">
        <v>379</v>
      </c>
      <c r="E415" s="17" t="s">
        <v>197</v>
      </c>
      <c r="F415" s="310">
        <v>650</v>
      </c>
      <c r="G415" s="39"/>
      <c r="H415" s="45"/>
    </row>
    <row r="416" s="2" customFormat="1">
      <c r="A416" s="39"/>
      <c r="B416" s="45"/>
      <c r="C416" s="309" t="s">
        <v>770</v>
      </c>
      <c r="D416" s="309" t="s">
        <v>771</v>
      </c>
      <c r="E416" s="17" t="s">
        <v>182</v>
      </c>
      <c r="F416" s="310">
        <v>27.164999999999999</v>
      </c>
      <c r="G416" s="39"/>
      <c r="H416" s="45"/>
    </row>
    <row r="417" s="2" customFormat="1" ht="16.8" customHeight="1">
      <c r="A417" s="39"/>
      <c r="B417" s="45"/>
      <c r="C417" s="309" t="s">
        <v>319</v>
      </c>
      <c r="D417" s="309" t="s">
        <v>320</v>
      </c>
      <c r="E417" s="17" t="s">
        <v>191</v>
      </c>
      <c r="F417" s="310">
        <v>4.5830000000000002</v>
      </c>
      <c r="G417" s="39"/>
      <c r="H417" s="45"/>
    </row>
    <row r="418" s="2" customFormat="1" ht="16.8" customHeight="1">
      <c r="A418" s="39"/>
      <c r="B418" s="45"/>
      <c r="C418" s="305" t="s">
        <v>842</v>
      </c>
      <c r="D418" s="306" t="s">
        <v>653</v>
      </c>
      <c r="E418" s="307" t="s">
        <v>182</v>
      </c>
      <c r="F418" s="308">
        <v>27.164999999999999</v>
      </c>
      <c r="G418" s="39"/>
      <c r="H418" s="45"/>
    </row>
    <row r="419" s="2" customFormat="1" ht="16.8" customHeight="1">
      <c r="A419" s="39"/>
      <c r="B419" s="45"/>
      <c r="C419" s="309" t="s">
        <v>39</v>
      </c>
      <c r="D419" s="309" t="s">
        <v>905</v>
      </c>
      <c r="E419" s="17" t="s">
        <v>39</v>
      </c>
      <c r="F419" s="310">
        <v>27.164999999999999</v>
      </c>
      <c r="G419" s="39"/>
      <c r="H419" s="45"/>
    </row>
    <row r="420" s="2" customFormat="1" ht="16.8" customHeight="1">
      <c r="A420" s="39"/>
      <c r="B420" s="45"/>
      <c r="C420" s="309" t="s">
        <v>842</v>
      </c>
      <c r="D420" s="309" t="s">
        <v>250</v>
      </c>
      <c r="E420" s="17" t="s">
        <v>39</v>
      </c>
      <c r="F420" s="310">
        <v>27.164999999999999</v>
      </c>
      <c r="G420" s="39"/>
      <c r="H420" s="45"/>
    </row>
    <row r="421" s="2" customFormat="1" ht="16.8" customHeight="1">
      <c r="A421" s="39"/>
      <c r="B421" s="45"/>
      <c r="C421" s="311" t="s">
        <v>1673</v>
      </c>
      <c r="D421" s="39"/>
      <c r="E421" s="39"/>
      <c r="F421" s="39"/>
      <c r="G421" s="39"/>
      <c r="H421" s="45"/>
    </row>
    <row r="422" s="2" customFormat="1">
      <c r="A422" s="39"/>
      <c r="B422" s="45"/>
      <c r="C422" s="309" t="s">
        <v>770</v>
      </c>
      <c r="D422" s="309" t="s">
        <v>771</v>
      </c>
      <c r="E422" s="17" t="s">
        <v>182</v>
      </c>
      <c r="F422" s="310">
        <v>27.164999999999999</v>
      </c>
      <c r="G422" s="39"/>
      <c r="H422" s="45"/>
    </row>
    <row r="423" s="2" customFormat="1">
      <c r="A423" s="39"/>
      <c r="B423" s="45"/>
      <c r="C423" s="309" t="s">
        <v>387</v>
      </c>
      <c r="D423" s="309" t="s">
        <v>388</v>
      </c>
      <c r="E423" s="17" t="s">
        <v>182</v>
      </c>
      <c r="F423" s="310">
        <v>27.164999999999999</v>
      </c>
      <c r="G423" s="39"/>
      <c r="H423" s="45"/>
    </row>
    <row r="424" s="2" customFormat="1" ht="16.8" customHeight="1">
      <c r="A424" s="39"/>
      <c r="B424" s="45"/>
      <c r="C424" s="309" t="s">
        <v>535</v>
      </c>
      <c r="D424" s="309" t="s">
        <v>536</v>
      </c>
      <c r="E424" s="17" t="s">
        <v>182</v>
      </c>
      <c r="F424" s="310">
        <v>81.495000000000005</v>
      </c>
      <c r="G424" s="39"/>
      <c r="H424" s="45"/>
    </row>
    <row r="425" s="2" customFormat="1" ht="16.8" customHeight="1">
      <c r="A425" s="39"/>
      <c r="B425" s="45"/>
      <c r="C425" s="305" t="s">
        <v>844</v>
      </c>
      <c r="D425" s="306" t="s">
        <v>845</v>
      </c>
      <c r="E425" s="307" t="s">
        <v>191</v>
      </c>
      <c r="F425" s="308">
        <v>1</v>
      </c>
      <c r="G425" s="39"/>
      <c r="H425" s="45"/>
    </row>
    <row r="426" s="2" customFormat="1" ht="16.8" customHeight="1">
      <c r="A426" s="39"/>
      <c r="B426" s="45"/>
      <c r="C426" s="309" t="s">
        <v>39</v>
      </c>
      <c r="D426" s="309" t="s">
        <v>866</v>
      </c>
      <c r="E426" s="17" t="s">
        <v>39</v>
      </c>
      <c r="F426" s="310">
        <v>1</v>
      </c>
      <c r="G426" s="39"/>
      <c r="H426" s="45"/>
    </row>
    <row r="427" s="2" customFormat="1" ht="16.8" customHeight="1">
      <c r="A427" s="39"/>
      <c r="B427" s="45"/>
      <c r="C427" s="309" t="s">
        <v>844</v>
      </c>
      <c r="D427" s="309" t="s">
        <v>250</v>
      </c>
      <c r="E427" s="17" t="s">
        <v>39</v>
      </c>
      <c r="F427" s="310">
        <v>1</v>
      </c>
      <c r="G427" s="39"/>
      <c r="H427" s="45"/>
    </row>
    <row r="428" s="2" customFormat="1" ht="16.8" customHeight="1">
      <c r="A428" s="39"/>
      <c r="B428" s="45"/>
      <c r="C428" s="311" t="s">
        <v>1673</v>
      </c>
      <c r="D428" s="39"/>
      <c r="E428" s="39"/>
      <c r="F428" s="39"/>
      <c r="G428" s="39"/>
      <c r="H428" s="45"/>
    </row>
    <row r="429" s="2" customFormat="1" ht="16.8" customHeight="1">
      <c r="A429" s="39"/>
      <c r="B429" s="45"/>
      <c r="C429" s="309" t="s">
        <v>314</v>
      </c>
      <c r="D429" s="309" t="s">
        <v>315</v>
      </c>
      <c r="E429" s="17" t="s">
        <v>191</v>
      </c>
      <c r="F429" s="310">
        <v>1</v>
      </c>
      <c r="G429" s="39"/>
      <c r="H429" s="45"/>
    </row>
    <row r="430" s="2" customFormat="1" ht="16.8" customHeight="1">
      <c r="A430" s="39"/>
      <c r="B430" s="45"/>
      <c r="C430" s="309" t="s">
        <v>681</v>
      </c>
      <c r="D430" s="309" t="s">
        <v>682</v>
      </c>
      <c r="E430" s="17" t="s">
        <v>197</v>
      </c>
      <c r="F430" s="310">
        <v>3.5</v>
      </c>
      <c r="G430" s="39"/>
      <c r="H430" s="45"/>
    </row>
    <row r="431" s="2" customFormat="1" ht="16.8" customHeight="1">
      <c r="A431" s="39"/>
      <c r="B431" s="45"/>
      <c r="C431" s="305" t="s">
        <v>846</v>
      </c>
      <c r="D431" s="306" t="s">
        <v>661</v>
      </c>
      <c r="E431" s="307" t="s">
        <v>447</v>
      </c>
      <c r="F431" s="308">
        <v>1066</v>
      </c>
      <c r="G431" s="39"/>
      <c r="H431" s="45"/>
    </row>
    <row r="432" s="2" customFormat="1" ht="16.8" customHeight="1">
      <c r="A432" s="39"/>
      <c r="B432" s="45"/>
      <c r="C432" s="309" t="s">
        <v>39</v>
      </c>
      <c r="D432" s="309" t="s">
        <v>862</v>
      </c>
      <c r="E432" s="17" t="s">
        <v>39</v>
      </c>
      <c r="F432" s="310">
        <v>1066</v>
      </c>
      <c r="G432" s="39"/>
      <c r="H432" s="45"/>
    </row>
    <row r="433" s="2" customFormat="1" ht="16.8" customHeight="1">
      <c r="A433" s="39"/>
      <c r="B433" s="45"/>
      <c r="C433" s="309" t="s">
        <v>846</v>
      </c>
      <c r="D433" s="309" t="s">
        <v>250</v>
      </c>
      <c r="E433" s="17" t="s">
        <v>39</v>
      </c>
      <c r="F433" s="310">
        <v>1066</v>
      </c>
      <c r="G433" s="39"/>
      <c r="H433" s="45"/>
    </row>
    <row r="434" s="2" customFormat="1" ht="16.8" customHeight="1">
      <c r="A434" s="39"/>
      <c r="B434" s="45"/>
      <c r="C434" s="311" t="s">
        <v>1673</v>
      </c>
      <c r="D434" s="39"/>
      <c r="E434" s="39"/>
      <c r="F434" s="39"/>
      <c r="G434" s="39"/>
      <c r="H434" s="45"/>
    </row>
    <row r="435" s="2" customFormat="1" ht="16.8" customHeight="1">
      <c r="A435" s="39"/>
      <c r="B435" s="45"/>
      <c r="C435" s="309" t="s">
        <v>303</v>
      </c>
      <c r="D435" s="309" t="s">
        <v>304</v>
      </c>
      <c r="E435" s="17" t="s">
        <v>191</v>
      </c>
      <c r="F435" s="310">
        <v>1066</v>
      </c>
      <c r="G435" s="39"/>
      <c r="H435" s="45"/>
    </row>
    <row r="436" s="2" customFormat="1" ht="16.8" customHeight="1">
      <c r="A436" s="39"/>
      <c r="B436" s="45"/>
      <c r="C436" s="309" t="s">
        <v>425</v>
      </c>
      <c r="D436" s="309" t="s">
        <v>426</v>
      </c>
      <c r="E436" s="17" t="s">
        <v>182</v>
      </c>
      <c r="F436" s="310">
        <v>0.192</v>
      </c>
      <c r="G436" s="39"/>
      <c r="H436" s="45"/>
    </row>
    <row r="437" s="2" customFormat="1" ht="16.8" customHeight="1">
      <c r="A437" s="39"/>
      <c r="B437" s="45"/>
      <c r="C437" s="305" t="s">
        <v>663</v>
      </c>
      <c r="D437" s="306" t="s">
        <v>664</v>
      </c>
      <c r="E437" s="307" t="s">
        <v>197</v>
      </c>
      <c r="F437" s="308">
        <v>9</v>
      </c>
      <c r="G437" s="39"/>
      <c r="H437" s="45"/>
    </row>
    <row r="438" s="2" customFormat="1">
      <c r="A438" s="39"/>
      <c r="B438" s="45"/>
      <c r="C438" s="309" t="s">
        <v>521</v>
      </c>
      <c r="D438" s="309" t="s">
        <v>522</v>
      </c>
      <c r="E438" s="17" t="s">
        <v>191</v>
      </c>
      <c r="F438" s="310">
        <v>15</v>
      </c>
      <c r="G438" s="39"/>
      <c r="H438" s="45"/>
    </row>
    <row r="439" s="2" customFormat="1" ht="16.8" customHeight="1">
      <c r="A439" s="39"/>
      <c r="B439" s="45"/>
      <c r="C439" s="305" t="s">
        <v>851</v>
      </c>
      <c r="D439" s="306" t="s">
        <v>670</v>
      </c>
      <c r="E439" s="307" t="s">
        <v>191</v>
      </c>
      <c r="F439" s="308">
        <v>100</v>
      </c>
      <c r="G439" s="39"/>
      <c r="H439" s="45"/>
    </row>
    <row r="440" s="2" customFormat="1" ht="16.8" customHeight="1">
      <c r="A440" s="39"/>
      <c r="B440" s="45"/>
      <c r="C440" s="309" t="s">
        <v>39</v>
      </c>
      <c r="D440" s="309" t="s">
        <v>864</v>
      </c>
      <c r="E440" s="17" t="s">
        <v>39</v>
      </c>
      <c r="F440" s="310">
        <v>100</v>
      </c>
      <c r="G440" s="39"/>
      <c r="H440" s="45"/>
    </row>
    <row r="441" s="2" customFormat="1" ht="16.8" customHeight="1">
      <c r="A441" s="39"/>
      <c r="B441" s="45"/>
      <c r="C441" s="309" t="s">
        <v>851</v>
      </c>
      <c r="D441" s="309" t="s">
        <v>250</v>
      </c>
      <c r="E441" s="17" t="s">
        <v>39</v>
      </c>
      <c r="F441" s="310">
        <v>100</v>
      </c>
      <c r="G441" s="39"/>
      <c r="H441" s="45"/>
    </row>
    <row r="442" s="2" customFormat="1" ht="16.8" customHeight="1">
      <c r="A442" s="39"/>
      <c r="B442" s="45"/>
      <c r="C442" s="311" t="s">
        <v>1673</v>
      </c>
      <c r="D442" s="39"/>
      <c r="E442" s="39"/>
      <c r="F442" s="39"/>
      <c r="G442" s="39"/>
      <c r="H442" s="45"/>
    </row>
    <row r="443" s="2" customFormat="1" ht="16.8" customHeight="1">
      <c r="A443" s="39"/>
      <c r="B443" s="45"/>
      <c r="C443" s="309" t="s">
        <v>308</v>
      </c>
      <c r="D443" s="309" t="s">
        <v>309</v>
      </c>
      <c r="E443" s="17" t="s">
        <v>191</v>
      </c>
      <c r="F443" s="310">
        <v>100</v>
      </c>
      <c r="G443" s="39"/>
      <c r="H443" s="45"/>
    </row>
    <row r="444" s="2" customFormat="1" ht="16.8" customHeight="1">
      <c r="A444" s="39"/>
      <c r="B444" s="45"/>
      <c r="C444" s="309" t="s">
        <v>698</v>
      </c>
      <c r="D444" s="309" t="s">
        <v>699</v>
      </c>
      <c r="E444" s="17" t="s">
        <v>191</v>
      </c>
      <c r="F444" s="310">
        <v>100</v>
      </c>
      <c r="G444" s="39"/>
      <c r="H444" s="45"/>
    </row>
    <row r="445" s="2" customFormat="1" ht="26.4" customHeight="1">
      <c r="A445" s="39"/>
      <c r="B445" s="45"/>
      <c r="C445" s="304" t="s">
        <v>1681</v>
      </c>
      <c r="D445" s="304" t="s">
        <v>115</v>
      </c>
      <c r="E445" s="39"/>
      <c r="F445" s="39"/>
      <c r="G445" s="39"/>
      <c r="H445" s="45"/>
    </row>
    <row r="446" s="2" customFormat="1" ht="16.8" customHeight="1">
      <c r="A446" s="39"/>
      <c r="B446" s="45"/>
      <c r="C446" s="305" t="s">
        <v>648</v>
      </c>
      <c r="D446" s="306" t="s">
        <v>910</v>
      </c>
      <c r="E446" s="307" t="s">
        <v>191</v>
      </c>
      <c r="F446" s="308">
        <v>8</v>
      </c>
      <c r="G446" s="39"/>
      <c r="H446" s="45"/>
    </row>
    <row r="447" s="2" customFormat="1" ht="16.8" customHeight="1">
      <c r="A447" s="39"/>
      <c r="B447" s="45"/>
      <c r="C447" s="309" t="s">
        <v>39</v>
      </c>
      <c r="D447" s="309" t="s">
        <v>942</v>
      </c>
      <c r="E447" s="17" t="s">
        <v>39</v>
      </c>
      <c r="F447" s="310">
        <v>8</v>
      </c>
      <c r="G447" s="39"/>
      <c r="H447" s="45"/>
    </row>
    <row r="448" s="2" customFormat="1" ht="16.8" customHeight="1">
      <c r="A448" s="39"/>
      <c r="B448" s="45"/>
      <c r="C448" s="309" t="s">
        <v>648</v>
      </c>
      <c r="D448" s="309" t="s">
        <v>250</v>
      </c>
      <c r="E448" s="17" t="s">
        <v>39</v>
      </c>
      <c r="F448" s="310">
        <v>8</v>
      </c>
      <c r="G448" s="39"/>
      <c r="H448" s="45"/>
    </row>
    <row r="449" s="2" customFormat="1" ht="16.8" customHeight="1">
      <c r="A449" s="39"/>
      <c r="B449" s="45"/>
      <c r="C449" s="311" t="s">
        <v>1673</v>
      </c>
      <c r="D449" s="39"/>
      <c r="E449" s="39"/>
      <c r="F449" s="39"/>
      <c r="G449" s="39"/>
      <c r="H449" s="45"/>
    </row>
    <row r="450" s="2" customFormat="1" ht="16.8" customHeight="1">
      <c r="A450" s="39"/>
      <c r="B450" s="45"/>
      <c r="C450" s="309" t="s">
        <v>365</v>
      </c>
      <c r="D450" s="309" t="s">
        <v>366</v>
      </c>
      <c r="E450" s="17" t="s">
        <v>367</v>
      </c>
      <c r="F450" s="310">
        <v>8</v>
      </c>
      <c r="G450" s="39"/>
      <c r="H450" s="45"/>
    </row>
    <row r="451" s="2" customFormat="1" ht="16.8" customHeight="1">
      <c r="A451" s="39"/>
      <c r="B451" s="45"/>
      <c r="C451" s="309" t="s">
        <v>372</v>
      </c>
      <c r="D451" s="309" t="s">
        <v>373</v>
      </c>
      <c r="E451" s="17" t="s">
        <v>367</v>
      </c>
      <c r="F451" s="310">
        <v>3</v>
      </c>
      <c r="G451" s="39"/>
      <c r="H451" s="45"/>
    </row>
    <row r="452" s="2" customFormat="1" ht="16.8" customHeight="1">
      <c r="A452" s="39"/>
      <c r="B452" s="45"/>
      <c r="C452" s="305" t="s">
        <v>911</v>
      </c>
      <c r="D452" s="306" t="s">
        <v>433</v>
      </c>
      <c r="E452" s="307" t="s">
        <v>197</v>
      </c>
      <c r="F452" s="308">
        <v>690</v>
      </c>
      <c r="G452" s="39"/>
      <c r="H452" s="45"/>
    </row>
    <row r="453" s="2" customFormat="1" ht="16.8" customHeight="1">
      <c r="A453" s="39"/>
      <c r="B453" s="45"/>
      <c r="C453" s="309" t="s">
        <v>39</v>
      </c>
      <c r="D453" s="309" t="s">
        <v>946</v>
      </c>
      <c r="E453" s="17" t="s">
        <v>39</v>
      </c>
      <c r="F453" s="310">
        <v>690</v>
      </c>
      <c r="G453" s="39"/>
      <c r="H453" s="45"/>
    </row>
    <row r="454" s="2" customFormat="1" ht="16.8" customHeight="1">
      <c r="A454" s="39"/>
      <c r="B454" s="45"/>
      <c r="C454" s="309" t="s">
        <v>911</v>
      </c>
      <c r="D454" s="309" t="s">
        <v>250</v>
      </c>
      <c r="E454" s="17" t="s">
        <v>39</v>
      </c>
      <c r="F454" s="310">
        <v>690</v>
      </c>
      <c r="G454" s="39"/>
      <c r="H454" s="45"/>
    </row>
    <row r="455" s="2" customFormat="1" ht="16.8" customHeight="1">
      <c r="A455" s="39"/>
      <c r="B455" s="45"/>
      <c r="C455" s="309" t="s">
        <v>915</v>
      </c>
      <c r="D455" s="309" t="s">
        <v>250</v>
      </c>
      <c r="E455" s="17" t="s">
        <v>39</v>
      </c>
      <c r="F455" s="310">
        <v>31.609999999999999</v>
      </c>
      <c r="G455" s="39"/>
      <c r="H455" s="45"/>
    </row>
    <row r="456" s="2" customFormat="1" ht="16.8" customHeight="1">
      <c r="A456" s="39"/>
      <c r="B456" s="45"/>
      <c r="C456" s="311" t="s">
        <v>1673</v>
      </c>
      <c r="D456" s="39"/>
      <c r="E456" s="39"/>
      <c r="F456" s="39"/>
      <c r="G456" s="39"/>
      <c r="H456" s="45"/>
    </row>
    <row r="457" s="2" customFormat="1">
      <c r="A457" s="39"/>
      <c r="B457" s="45"/>
      <c r="C457" s="309" t="s">
        <v>416</v>
      </c>
      <c r="D457" s="309" t="s">
        <v>417</v>
      </c>
      <c r="E457" s="17" t="s">
        <v>182</v>
      </c>
      <c r="F457" s="310">
        <v>31.609999999999999</v>
      </c>
      <c r="G457" s="39"/>
      <c r="H457" s="45"/>
    </row>
    <row r="458" s="2" customFormat="1">
      <c r="A458" s="39"/>
      <c r="B458" s="45"/>
      <c r="C458" s="309" t="s">
        <v>387</v>
      </c>
      <c r="D458" s="309" t="s">
        <v>388</v>
      </c>
      <c r="E458" s="17" t="s">
        <v>182</v>
      </c>
      <c r="F458" s="310">
        <v>31.609999999999999</v>
      </c>
      <c r="G458" s="39"/>
      <c r="H458" s="45"/>
    </row>
    <row r="459" s="2" customFormat="1" ht="16.8" customHeight="1">
      <c r="A459" s="39"/>
      <c r="B459" s="45"/>
      <c r="C459" s="309" t="s">
        <v>535</v>
      </c>
      <c r="D459" s="309" t="s">
        <v>536</v>
      </c>
      <c r="E459" s="17" t="s">
        <v>182</v>
      </c>
      <c r="F459" s="310">
        <v>94.829999999999998</v>
      </c>
      <c r="G459" s="39"/>
      <c r="H459" s="45"/>
    </row>
    <row r="460" s="2" customFormat="1" ht="16.8" customHeight="1">
      <c r="A460" s="39"/>
      <c r="B460" s="45"/>
      <c r="C460" s="305" t="s">
        <v>917</v>
      </c>
      <c r="D460" s="306" t="s">
        <v>845</v>
      </c>
      <c r="E460" s="307" t="s">
        <v>191</v>
      </c>
      <c r="F460" s="308">
        <v>2</v>
      </c>
      <c r="G460" s="39"/>
      <c r="H460" s="45"/>
    </row>
    <row r="461" s="2" customFormat="1" ht="16.8" customHeight="1">
      <c r="A461" s="39"/>
      <c r="B461" s="45"/>
      <c r="C461" s="309" t="s">
        <v>39</v>
      </c>
      <c r="D461" s="309" t="s">
        <v>928</v>
      </c>
      <c r="E461" s="17" t="s">
        <v>39</v>
      </c>
      <c r="F461" s="310">
        <v>2</v>
      </c>
      <c r="G461" s="39"/>
      <c r="H461" s="45"/>
    </row>
    <row r="462" s="2" customFormat="1" ht="16.8" customHeight="1">
      <c r="A462" s="39"/>
      <c r="B462" s="45"/>
      <c r="C462" s="309" t="s">
        <v>917</v>
      </c>
      <c r="D462" s="309" t="s">
        <v>250</v>
      </c>
      <c r="E462" s="17" t="s">
        <v>39</v>
      </c>
      <c r="F462" s="310">
        <v>2</v>
      </c>
      <c r="G462" s="39"/>
      <c r="H462" s="45"/>
    </row>
    <row r="463" s="2" customFormat="1" ht="16.8" customHeight="1">
      <c r="A463" s="39"/>
      <c r="B463" s="45"/>
      <c r="C463" s="311" t="s">
        <v>1673</v>
      </c>
      <c r="D463" s="39"/>
      <c r="E463" s="39"/>
      <c r="F463" s="39"/>
      <c r="G463" s="39"/>
      <c r="H463" s="45"/>
    </row>
    <row r="464" s="2" customFormat="1" ht="16.8" customHeight="1">
      <c r="A464" s="39"/>
      <c r="B464" s="45"/>
      <c r="C464" s="309" t="s">
        <v>314</v>
      </c>
      <c r="D464" s="309" t="s">
        <v>315</v>
      </c>
      <c r="E464" s="17" t="s">
        <v>191</v>
      </c>
      <c r="F464" s="310">
        <v>2</v>
      </c>
      <c r="G464" s="39"/>
      <c r="H464" s="45"/>
    </row>
    <row r="465" s="2" customFormat="1" ht="16.8" customHeight="1">
      <c r="A465" s="39"/>
      <c r="B465" s="45"/>
      <c r="C465" s="309" t="s">
        <v>276</v>
      </c>
      <c r="D465" s="309" t="s">
        <v>277</v>
      </c>
      <c r="E465" s="17" t="s">
        <v>197</v>
      </c>
      <c r="F465" s="310">
        <v>7</v>
      </c>
      <c r="G465" s="39"/>
      <c r="H465" s="45"/>
    </row>
    <row r="466" s="2" customFormat="1" ht="16.8" customHeight="1">
      <c r="A466" s="39"/>
      <c r="B466" s="45"/>
      <c r="C466" s="305" t="s">
        <v>918</v>
      </c>
      <c r="D466" s="306" t="s">
        <v>919</v>
      </c>
      <c r="E466" s="307" t="s">
        <v>191</v>
      </c>
      <c r="F466" s="308">
        <v>1135</v>
      </c>
      <c r="G466" s="39"/>
      <c r="H466" s="45"/>
    </row>
    <row r="467" s="2" customFormat="1" ht="16.8" customHeight="1">
      <c r="A467" s="39"/>
      <c r="B467" s="45"/>
      <c r="C467" s="309" t="s">
        <v>39</v>
      </c>
      <c r="D467" s="309" t="s">
        <v>932</v>
      </c>
      <c r="E467" s="17" t="s">
        <v>39</v>
      </c>
      <c r="F467" s="310">
        <v>1135</v>
      </c>
      <c r="G467" s="39"/>
      <c r="H467" s="45"/>
    </row>
    <row r="468" s="2" customFormat="1" ht="16.8" customHeight="1">
      <c r="A468" s="39"/>
      <c r="B468" s="45"/>
      <c r="C468" s="309" t="s">
        <v>918</v>
      </c>
      <c r="D468" s="309" t="s">
        <v>250</v>
      </c>
      <c r="E468" s="17" t="s">
        <v>39</v>
      </c>
      <c r="F468" s="310">
        <v>1135</v>
      </c>
      <c r="G468" s="39"/>
      <c r="H468" s="45"/>
    </row>
    <row r="469" s="2" customFormat="1" ht="16.8" customHeight="1">
      <c r="A469" s="39"/>
      <c r="B469" s="45"/>
      <c r="C469" s="311" t="s">
        <v>1673</v>
      </c>
      <c r="D469" s="39"/>
      <c r="E469" s="39"/>
      <c r="F469" s="39"/>
      <c r="G469" s="39"/>
      <c r="H469" s="45"/>
    </row>
    <row r="470" s="2" customFormat="1" ht="16.8" customHeight="1">
      <c r="A470" s="39"/>
      <c r="B470" s="45"/>
      <c r="C470" s="309" t="s">
        <v>303</v>
      </c>
      <c r="D470" s="309" t="s">
        <v>304</v>
      </c>
      <c r="E470" s="17" t="s">
        <v>191</v>
      </c>
      <c r="F470" s="310">
        <v>1135</v>
      </c>
      <c r="G470" s="39"/>
      <c r="H470" s="45"/>
    </row>
    <row r="471" s="2" customFormat="1" ht="16.8" customHeight="1">
      <c r="A471" s="39"/>
      <c r="B471" s="45"/>
      <c r="C471" s="309" t="s">
        <v>425</v>
      </c>
      <c r="D471" s="309" t="s">
        <v>426</v>
      </c>
      <c r="E471" s="17" t="s">
        <v>182</v>
      </c>
      <c r="F471" s="310">
        <v>0.20399999999999999</v>
      </c>
      <c r="G471" s="39"/>
      <c r="H471" s="45"/>
    </row>
    <row r="472" s="2" customFormat="1" ht="16.8" customHeight="1">
      <c r="A472" s="39"/>
      <c r="B472" s="45"/>
      <c r="C472" s="305" t="s">
        <v>921</v>
      </c>
      <c r="D472" s="306" t="s">
        <v>793</v>
      </c>
      <c r="E472" s="307" t="s">
        <v>447</v>
      </c>
      <c r="F472" s="308">
        <v>24</v>
      </c>
      <c r="G472" s="39"/>
      <c r="H472" s="45"/>
    </row>
    <row r="473" s="2" customFormat="1" ht="16.8" customHeight="1">
      <c r="A473" s="39"/>
      <c r="B473" s="45"/>
      <c r="C473" s="309" t="s">
        <v>921</v>
      </c>
      <c r="D473" s="309" t="s">
        <v>948</v>
      </c>
      <c r="E473" s="17" t="s">
        <v>39</v>
      </c>
      <c r="F473" s="310">
        <v>24</v>
      </c>
      <c r="G473" s="39"/>
      <c r="H473" s="45"/>
    </row>
    <row r="474" s="2" customFormat="1" ht="16.8" customHeight="1">
      <c r="A474" s="39"/>
      <c r="B474" s="45"/>
      <c r="C474" s="311" t="s">
        <v>1673</v>
      </c>
      <c r="D474" s="39"/>
      <c r="E474" s="39"/>
      <c r="F474" s="39"/>
      <c r="G474" s="39"/>
      <c r="H474" s="45"/>
    </row>
    <row r="475" s="2" customFormat="1" ht="16.8" customHeight="1">
      <c r="A475" s="39"/>
      <c r="B475" s="45"/>
      <c r="C475" s="309" t="s">
        <v>518</v>
      </c>
      <c r="D475" s="309" t="s">
        <v>519</v>
      </c>
      <c r="E475" s="17" t="s">
        <v>191</v>
      </c>
      <c r="F475" s="310">
        <v>24</v>
      </c>
      <c r="G475" s="39"/>
      <c r="H475" s="45"/>
    </row>
    <row r="476" s="2" customFormat="1">
      <c r="A476" s="39"/>
      <c r="B476" s="45"/>
      <c r="C476" s="309" t="s">
        <v>521</v>
      </c>
      <c r="D476" s="309" t="s">
        <v>522</v>
      </c>
      <c r="E476" s="17" t="s">
        <v>191</v>
      </c>
      <c r="F476" s="310">
        <v>24</v>
      </c>
      <c r="G476" s="39"/>
      <c r="H476" s="45"/>
    </row>
    <row r="477" s="2" customFormat="1" ht="16.8" customHeight="1">
      <c r="A477" s="39"/>
      <c r="B477" s="45"/>
      <c r="C477" s="305" t="s">
        <v>851</v>
      </c>
      <c r="D477" s="306" t="s">
        <v>670</v>
      </c>
      <c r="E477" s="307" t="s">
        <v>191</v>
      </c>
      <c r="F477" s="308">
        <v>100</v>
      </c>
      <c r="G477" s="39"/>
      <c r="H477" s="45"/>
    </row>
    <row r="478" s="2" customFormat="1" ht="16.8" customHeight="1">
      <c r="A478" s="39"/>
      <c r="B478" s="45"/>
      <c r="C478" s="309" t="s">
        <v>39</v>
      </c>
      <c r="D478" s="309" t="s">
        <v>934</v>
      </c>
      <c r="E478" s="17" t="s">
        <v>39</v>
      </c>
      <c r="F478" s="310">
        <v>100</v>
      </c>
      <c r="G478" s="39"/>
      <c r="H478" s="45"/>
    </row>
    <row r="479" s="2" customFormat="1" ht="16.8" customHeight="1">
      <c r="A479" s="39"/>
      <c r="B479" s="45"/>
      <c r="C479" s="309" t="s">
        <v>851</v>
      </c>
      <c r="D479" s="309" t="s">
        <v>250</v>
      </c>
      <c r="E479" s="17" t="s">
        <v>39</v>
      </c>
      <c r="F479" s="310">
        <v>100</v>
      </c>
      <c r="G479" s="39"/>
      <c r="H479" s="45"/>
    </row>
    <row r="480" s="2" customFormat="1" ht="16.8" customHeight="1">
      <c r="A480" s="39"/>
      <c r="B480" s="45"/>
      <c r="C480" s="311" t="s">
        <v>1673</v>
      </c>
      <c r="D480" s="39"/>
      <c r="E480" s="39"/>
      <c r="F480" s="39"/>
      <c r="G480" s="39"/>
      <c r="H480" s="45"/>
    </row>
    <row r="481" s="2" customFormat="1" ht="16.8" customHeight="1">
      <c r="A481" s="39"/>
      <c r="B481" s="45"/>
      <c r="C481" s="309" t="s">
        <v>308</v>
      </c>
      <c r="D481" s="309" t="s">
        <v>309</v>
      </c>
      <c r="E481" s="17" t="s">
        <v>191</v>
      </c>
      <c r="F481" s="310">
        <v>100</v>
      </c>
      <c r="G481" s="39"/>
      <c r="H481" s="45"/>
    </row>
    <row r="482" s="2" customFormat="1" ht="16.8" customHeight="1">
      <c r="A482" s="39"/>
      <c r="B482" s="45"/>
      <c r="C482" s="309" t="s">
        <v>698</v>
      </c>
      <c r="D482" s="309" t="s">
        <v>699</v>
      </c>
      <c r="E482" s="17" t="s">
        <v>191</v>
      </c>
      <c r="F482" s="310">
        <v>100</v>
      </c>
      <c r="G482" s="39"/>
      <c r="H482" s="45"/>
    </row>
    <row r="483" s="2" customFormat="1" ht="26.4" customHeight="1">
      <c r="A483" s="39"/>
      <c r="B483" s="45"/>
      <c r="C483" s="304" t="s">
        <v>1682</v>
      </c>
      <c r="D483" s="304" t="s">
        <v>124</v>
      </c>
      <c r="E483" s="39"/>
      <c r="F483" s="39"/>
      <c r="G483" s="39"/>
      <c r="H483" s="45"/>
    </row>
    <row r="484" s="2" customFormat="1" ht="16.8" customHeight="1">
      <c r="A484" s="39"/>
      <c r="B484" s="45"/>
      <c r="C484" s="305" t="s">
        <v>1043</v>
      </c>
      <c r="D484" s="306" t="s">
        <v>1043</v>
      </c>
      <c r="E484" s="307" t="s">
        <v>39</v>
      </c>
      <c r="F484" s="308">
        <v>12</v>
      </c>
      <c r="G484" s="39"/>
      <c r="H484" s="45"/>
    </row>
    <row r="485" s="2" customFormat="1" ht="16.8" customHeight="1">
      <c r="A485" s="39"/>
      <c r="B485" s="45"/>
      <c r="C485" s="309" t="s">
        <v>39</v>
      </c>
      <c r="D485" s="309" t="s">
        <v>1042</v>
      </c>
      <c r="E485" s="17" t="s">
        <v>39</v>
      </c>
      <c r="F485" s="310">
        <v>12</v>
      </c>
      <c r="G485" s="39"/>
      <c r="H485" s="45"/>
    </row>
    <row r="486" s="2" customFormat="1" ht="16.8" customHeight="1">
      <c r="A486" s="39"/>
      <c r="B486" s="45"/>
      <c r="C486" s="309" t="s">
        <v>1043</v>
      </c>
      <c r="D486" s="309" t="s">
        <v>250</v>
      </c>
      <c r="E486" s="17" t="s">
        <v>39</v>
      </c>
      <c r="F486" s="310">
        <v>12</v>
      </c>
      <c r="G486" s="39"/>
      <c r="H486" s="45"/>
    </row>
    <row r="487" s="2" customFormat="1" ht="16.8" customHeight="1">
      <c r="A487" s="39"/>
      <c r="B487" s="45"/>
      <c r="C487" s="305" t="s">
        <v>1050</v>
      </c>
      <c r="D487" s="306" t="s">
        <v>1683</v>
      </c>
      <c r="E487" s="307" t="s">
        <v>197</v>
      </c>
      <c r="F487" s="308">
        <v>918</v>
      </c>
      <c r="G487" s="39"/>
      <c r="H487" s="45"/>
    </row>
    <row r="488" s="2" customFormat="1" ht="16.8" customHeight="1">
      <c r="A488" s="39"/>
      <c r="B488" s="45"/>
      <c r="C488" s="309" t="s">
        <v>39</v>
      </c>
      <c r="D488" s="309" t="s">
        <v>1047</v>
      </c>
      <c r="E488" s="17" t="s">
        <v>39</v>
      </c>
      <c r="F488" s="310">
        <v>300</v>
      </c>
      <c r="G488" s="39"/>
      <c r="H488" s="45"/>
    </row>
    <row r="489" s="2" customFormat="1" ht="16.8" customHeight="1">
      <c r="A489" s="39"/>
      <c r="B489" s="45"/>
      <c r="C489" s="309" t="s">
        <v>39</v>
      </c>
      <c r="D489" s="309" t="s">
        <v>970</v>
      </c>
      <c r="E489" s="17" t="s">
        <v>39</v>
      </c>
      <c r="F489" s="310">
        <v>420</v>
      </c>
      <c r="G489" s="39"/>
      <c r="H489" s="45"/>
    </row>
    <row r="490" s="2" customFormat="1" ht="16.8" customHeight="1">
      <c r="A490" s="39"/>
      <c r="B490" s="45"/>
      <c r="C490" s="309" t="s">
        <v>39</v>
      </c>
      <c r="D490" s="309" t="s">
        <v>1048</v>
      </c>
      <c r="E490" s="17" t="s">
        <v>39</v>
      </c>
      <c r="F490" s="310">
        <v>78</v>
      </c>
      <c r="G490" s="39"/>
      <c r="H490" s="45"/>
    </row>
    <row r="491" s="2" customFormat="1" ht="16.8" customHeight="1">
      <c r="A491" s="39"/>
      <c r="B491" s="45"/>
      <c r="C491" s="309" t="s">
        <v>39</v>
      </c>
      <c r="D491" s="309" t="s">
        <v>976</v>
      </c>
      <c r="E491" s="17" t="s">
        <v>39</v>
      </c>
      <c r="F491" s="310">
        <v>20</v>
      </c>
      <c r="G491" s="39"/>
      <c r="H491" s="45"/>
    </row>
    <row r="492" s="2" customFormat="1" ht="16.8" customHeight="1">
      <c r="A492" s="39"/>
      <c r="B492" s="45"/>
      <c r="C492" s="309" t="s">
        <v>39</v>
      </c>
      <c r="D492" s="309" t="s">
        <v>1049</v>
      </c>
      <c r="E492" s="17" t="s">
        <v>39</v>
      </c>
      <c r="F492" s="310">
        <v>100</v>
      </c>
      <c r="G492" s="39"/>
      <c r="H492" s="45"/>
    </row>
    <row r="493" s="2" customFormat="1" ht="16.8" customHeight="1">
      <c r="A493" s="39"/>
      <c r="B493" s="45"/>
      <c r="C493" s="309" t="s">
        <v>1050</v>
      </c>
      <c r="D493" s="309" t="s">
        <v>250</v>
      </c>
      <c r="E493" s="17" t="s">
        <v>39</v>
      </c>
      <c r="F493" s="310">
        <v>918</v>
      </c>
      <c r="G493" s="39"/>
      <c r="H493" s="45"/>
    </row>
    <row r="494" s="2" customFormat="1" ht="16.8" customHeight="1">
      <c r="A494" s="39"/>
      <c r="B494" s="45"/>
      <c r="C494" s="311" t="s">
        <v>1673</v>
      </c>
      <c r="D494" s="39"/>
      <c r="E494" s="39"/>
      <c r="F494" s="39"/>
      <c r="G494" s="39"/>
      <c r="H494" s="45"/>
    </row>
    <row r="495" s="2" customFormat="1">
      <c r="A495" s="39"/>
      <c r="B495" s="45"/>
      <c r="C495" s="309" t="s">
        <v>378</v>
      </c>
      <c r="D495" s="309" t="s">
        <v>379</v>
      </c>
      <c r="E495" s="17" t="s">
        <v>197</v>
      </c>
      <c r="F495" s="310">
        <v>918</v>
      </c>
      <c r="G495" s="39"/>
      <c r="H495" s="45"/>
    </row>
    <row r="496" s="2" customFormat="1" ht="16.8" customHeight="1">
      <c r="A496" s="39"/>
      <c r="B496" s="45"/>
      <c r="C496" s="309" t="s">
        <v>401</v>
      </c>
      <c r="D496" s="309" t="s">
        <v>402</v>
      </c>
      <c r="E496" s="17" t="s">
        <v>197</v>
      </c>
      <c r="F496" s="310">
        <v>918</v>
      </c>
      <c r="G496" s="39"/>
      <c r="H496" s="45"/>
    </row>
    <row r="497" s="2" customFormat="1" ht="16.8" customHeight="1">
      <c r="A497" s="39"/>
      <c r="B497" s="45"/>
      <c r="C497" s="305" t="s">
        <v>837</v>
      </c>
      <c r="D497" s="306" t="s">
        <v>838</v>
      </c>
      <c r="E497" s="307" t="s">
        <v>186</v>
      </c>
      <c r="F497" s="308">
        <v>1.44</v>
      </c>
      <c r="G497" s="39"/>
      <c r="H497" s="45"/>
    </row>
    <row r="498" s="2" customFormat="1" ht="16.8" customHeight="1">
      <c r="A498" s="39"/>
      <c r="B498" s="45"/>
      <c r="C498" s="309" t="s">
        <v>39</v>
      </c>
      <c r="D498" s="309" t="s">
        <v>1108</v>
      </c>
      <c r="E498" s="17" t="s">
        <v>39</v>
      </c>
      <c r="F498" s="310">
        <v>0.20000000000000001</v>
      </c>
      <c r="G498" s="39"/>
      <c r="H498" s="45"/>
    </row>
    <row r="499" s="2" customFormat="1" ht="16.8" customHeight="1">
      <c r="A499" s="39"/>
      <c r="B499" s="45"/>
      <c r="C499" s="309" t="s">
        <v>39</v>
      </c>
      <c r="D499" s="309" t="s">
        <v>1109</v>
      </c>
      <c r="E499" s="17" t="s">
        <v>39</v>
      </c>
      <c r="F499" s="310">
        <v>1.24</v>
      </c>
      <c r="G499" s="39"/>
      <c r="H499" s="45"/>
    </row>
    <row r="500" s="2" customFormat="1" ht="16.8" customHeight="1">
      <c r="A500" s="39"/>
      <c r="B500" s="45"/>
      <c r="C500" s="309" t="s">
        <v>837</v>
      </c>
      <c r="D500" s="309" t="s">
        <v>250</v>
      </c>
      <c r="E500" s="17" t="s">
        <v>39</v>
      </c>
      <c r="F500" s="310">
        <v>1.44</v>
      </c>
      <c r="G500" s="39"/>
      <c r="H500" s="45"/>
    </row>
    <row r="501" s="2" customFormat="1" ht="16.8" customHeight="1">
      <c r="A501" s="39"/>
      <c r="B501" s="45"/>
      <c r="C501" s="311" t="s">
        <v>1673</v>
      </c>
      <c r="D501" s="39"/>
      <c r="E501" s="39"/>
      <c r="F501" s="39"/>
      <c r="G501" s="39"/>
      <c r="H501" s="45"/>
    </row>
    <row r="502" s="2" customFormat="1" ht="16.8" customHeight="1">
      <c r="A502" s="39"/>
      <c r="B502" s="45"/>
      <c r="C502" s="309" t="s">
        <v>345</v>
      </c>
      <c r="D502" s="309" t="s">
        <v>346</v>
      </c>
      <c r="E502" s="17" t="s">
        <v>186</v>
      </c>
      <c r="F502" s="310">
        <v>1.44</v>
      </c>
      <c r="G502" s="39"/>
      <c r="H502" s="45"/>
    </row>
    <row r="503" s="2" customFormat="1" ht="16.8" customHeight="1">
      <c r="A503" s="39"/>
      <c r="B503" s="45"/>
      <c r="C503" s="309" t="s">
        <v>259</v>
      </c>
      <c r="D503" s="309" t="s">
        <v>260</v>
      </c>
      <c r="E503" s="17" t="s">
        <v>186</v>
      </c>
      <c r="F503" s="310">
        <v>2.8799999999999999</v>
      </c>
      <c r="G503" s="39"/>
      <c r="H503" s="45"/>
    </row>
    <row r="504" s="2" customFormat="1" ht="16.8" customHeight="1">
      <c r="A504" s="39"/>
      <c r="B504" s="45"/>
      <c r="C504" s="309" t="s">
        <v>352</v>
      </c>
      <c r="D504" s="309" t="s">
        <v>353</v>
      </c>
      <c r="E504" s="17" t="s">
        <v>186</v>
      </c>
      <c r="F504" s="310">
        <v>1.44</v>
      </c>
      <c r="G504" s="39"/>
      <c r="H504" s="45"/>
    </row>
    <row r="505" s="2" customFormat="1" ht="16.8" customHeight="1">
      <c r="A505" s="39"/>
      <c r="B505" s="45"/>
      <c r="C505" s="305" t="s">
        <v>965</v>
      </c>
      <c r="D505" s="306" t="s">
        <v>653</v>
      </c>
      <c r="E505" s="307" t="s">
        <v>182</v>
      </c>
      <c r="F505" s="308">
        <v>41.488</v>
      </c>
      <c r="G505" s="39"/>
      <c r="H505" s="45"/>
    </row>
    <row r="506" s="2" customFormat="1">
      <c r="A506" s="39"/>
      <c r="B506" s="45"/>
      <c r="C506" s="309" t="s">
        <v>39</v>
      </c>
      <c r="D506" s="309" t="s">
        <v>1099</v>
      </c>
      <c r="E506" s="17" t="s">
        <v>39</v>
      </c>
      <c r="F506" s="310">
        <v>41.488</v>
      </c>
      <c r="G506" s="39"/>
      <c r="H506" s="45"/>
    </row>
    <row r="507" s="2" customFormat="1" ht="16.8" customHeight="1">
      <c r="A507" s="39"/>
      <c r="B507" s="45"/>
      <c r="C507" s="309" t="s">
        <v>39</v>
      </c>
      <c r="D507" s="309" t="s">
        <v>1100</v>
      </c>
      <c r="E507" s="17" t="s">
        <v>39</v>
      </c>
      <c r="F507" s="310">
        <v>0</v>
      </c>
      <c r="G507" s="39"/>
      <c r="H507" s="45"/>
    </row>
    <row r="508" s="2" customFormat="1" ht="16.8" customHeight="1">
      <c r="A508" s="39"/>
      <c r="B508" s="45"/>
      <c r="C508" s="309" t="s">
        <v>965</v>
      </c>
      <c r="D508" s="309" t="s">
        <v>250</v>
      </c>
      <c r="E508" s="17" t="s">
        <v>39</v>
      </c>
      <c r="F508" s="310">
        <v>41.488</v>
      </c>
      <c r="G508" s="39"/>
      <c r="H508" s="45"/>
    </row>
    <row r="509" s="2" customFormat="1" ht="16.8" customHeight="1">
      <c r="A509" s="39"/>
      <c r="B509" s="45"/>
      <c r="C509" s="311" t="s">
        <v>1673</v>
      </c>
      <c r="D509" s="39"/>
      <c r="E509" s="39"/>
      <c r="F509" s="39"/>
      <c r="G509" s="39"/>
      <c r="H509" s="45"/>
    </row>
    <row r="510" s="2" customFormat="1">
      <c r="A510" s="39"/>
      <c r="B510" s="45"/>
      <c r="C510" s="309" t="s">
        <v>1095</v>
      </c>
      <c r="D510" s="309" t="s">
        <v>1096</v>
      </c>
      <c r="E510" s="17" t="s">
        <v>182</v>
      </c>
      <c r="F510" s="310">
        <v>41.488</v>
      </c>
      <c r="G510" s="39"/>
      <c r="H510" s="45"/>
    </row>
    <row r="511" s="2" customFormat="1">
      <c r="A511" s="39"/>
      <c r="B511" s="45"/>
      <c r="C511" s="309" t="s">
        <v>387</v>
      </c>
      <c r="D511" s="309" t="s">
        <v>388</v>
      </c>
      <c r="E511" s="17" t="s">
        <v>182</v>
      </c>
      <c r="F511" s="310">
        <v>70.087999999999994</v>
      </c>
      <c r="G511" s="39"/>
      <c r="H511" s="45"/>
    </row>
    <row r="512" s="2" customFormat="1" ht="16.8" customHeight="1">
      <c r="A512" s="39"/>
      <c r="B512" s="45"/>
      <c r="C512" s="309" t="s">
        <v>535</v>
      </c>
      <c r="D512" s="309" t="s">
        <v>536</v>
      </c>
      <c r="E512" s="17" t="s">
        <v>182</v>
      </c>
      <c r="F512" s="310">
        <v>90.831999999999994</v>
      </c>
      <c r="G512" s="39"/>
      <c r="H512" s="45"/>
    </row>
    <row r="513" s="2" customFormat="1" ht="16.8" customHeight="1">
      <c r="A513" s="39"/>
      <c r="B513" s="45"/>
      <c r="C513" s="305" t="s">
        <v>967</v>
      </c>
      <c r="D513" s="306" t="s">
        <v>968</v>
      </c>
      <c r="E513" s="307" t="s">
        <v>253</v>
      </c>
      <c r="F513" s="308">
        <v>43.505000000000003</v>
      </c>
      <c r="G513" s="39"/>
      <c r="H513" s="45"/>
    </row>
    <row r="514" s="2" customFormat="1" ht="16.8" customHeight="1">
      <c r="A514" s="39"/>
      <c r="B514" s="45"/>
      <c r="C514" s="309" t="s">
        <v>39</v>
      </c>
      <c r="D514" s="309" t="s">
        <v>1074</v>
      </c>
      <c r="E514" s="17" t="s">
        <v>39</v>
      </c>
      <c r="F514" s="310">
        <v>24.605</v>
      </c>
      <c r="G514" s="39"/>
      <c r="H514" s="45"/>
    </row>
    <row r="515" s="2" customFormat="1" ht="16.8" customHeight="1">
      <c r="A515" s="39"/>
      <c r="B515" s="45"/>
      <c r="C515" s="309" t="s">
        <v>39</v>
      </c>
      <c r="D515" s="309" t="s">
        <v>1075</v>
      </c>
      <c r="E515" s="17" t="s">
        <v>39</v>
      </c>
      <c r="F515" s="310">
        <v>18.899999999999999</v>
      </c>
      <c r="G515" s="39"/>
      <c r="H515" s="45"/>
    </row>
    <row r="516" s="2" customFormat="1" ht="16.8" customHeight="1">
      <c r="A516" s="39"/>
      <c r="B516" s="45"/>
      <c r="C516" s="309" t="s">
        <v>967</v>
      </c>
      <c r="D516" s="309" t="s">
        <v>250</v>
      </c>
      <c r="E516" s="17" t="s">
        <v>39</v>
      </c>
      <c r="F516" s="310">
        <v>43.505000000000003</v>
      </c>
      <c r="G516" s="39"/>
      <c r="H516" s="45"/>
    </row>
    <row r="517" s="2" customFormat="1" ht="16.8" customHeight="1">
      <c r="A517" s="39"/>
      <c r="B517" s="45"/>
      <c r="C517" s="311" t="s">
        <v>1673</v>
      </c>
      <c r="D517" s="39"/>
      <c r="E517" s="39"/>
      <c r="F517" s="39"/>
      <c r="G517" s="39"/>
      <c r="H517" s="45"/>
    </row>
    <row r="518" s="2" customFormat="1" ht="16.8" customHeight="1">
      <c r="A518" s="39"/>
      <c r="B518" s="45"/>
      <c r="C518" s="309" t="s">
        <v>1069</v>
      </c>
      <c r="D518" s="309" t="s">
        <v>1070</v>
      </c>
      <c r="E518" s="17" t="s">
        <v>253</v>
      </c>
      <c r="F518" s="310">
        <v>43.505000000000003</v>
      </c>
      <c r="G518" s="39"/>
      <c r="H518" s="45"/>
    </row>
    <row r="519" s="2" customFormat="1">
      <c r="A519" s="39"/>
      <c r="B519" s="45"/>
      <c r="C519" s="309" t="s">
        <v>1076</v>
      </c>
      <c r="D519" s="309" t="s">
        <v>1077</v>
      </c>
      <c r="E519" s="17" t="s">
        <v>182</v>
      </c>
      <c r="F519" s="310">
        <v>43.505000000000003</v>
      </c>
      <c r="G519" s="39"/>
      <c r="H519" s="45"/>
    </row>
    <row r="520" s="2" customFormat="1" ht="16.8" customHeight="1">
      <c r="A520" s="39"/>
      <c r="B520" s="45"/>
      <c r="C520" s="309" t="s">
        <v>625</v>
      </c>
      <c r="D520" s="309" t="s">
        <v>626</v>
      </c>
      <c r="E520" s="17" t="s">
        <v>182</v>
      </c>
      <c r="F520" s="310">
        <v>43.505000000000003</v>
      </c>
      <c r="G520" s="39"/>
      <c r="H520" s="45"/>
    </row>
    <row r="521" s="2" customFormat="1" ht="16.8" customHeight="1">
      <c r="A521" s="39"/>
      <c r="B521" s="45"/>
      <c r="C521" s="309" t="s">
        <v>630</v>
      </c>
      <c r="D521" s="309" t="s">
        <v>631</v>
      </c>
      <c r="E521" s="17" t="s">
        <v>182</v>
      </c>
      <c r="F521" s="310">
        <v>43.505000000000003</v>
      </c>
      <c r="G521" s="39"/>
      <c r="H521" s="45"/>
    </row>
    <row r="522" s="2" customFormat="1" ht="16.8" customHeight="1">
      <c r="A522" s="39"/>
      <c r="B522" s="45"/>
      <c r="C522" s="305" t="s">
        <v>970</v>
      </c>
      <c r="D522" s="306" t="s">
        <v>971</v>
      </c>
      <c r="E522" s="307" t="s">
        <v>197</v>
      </c>
      <c r="F522" s="308">
        <v>420</v>
      </c>
      <c r="G522" s="39"/>
      <c r="H522" s="45"/>
    </row>
    <row r="523" s="2" customFormat="1" ht="16.8" customHeight="1">
      <c r="A523" s="39"/>
      <c r="B523" s="45"/>
      <c r="C523" s="309" t="s">
        <v>39</v>
      </c>
      <c r="D523" s="309" t="s">
        <v>1008</v>
      </c>
      <c r="E523" s="17" t="s">
        <v>39</v>
      </c>
      <c r="F523" s="310">
        <v>181</v>
      </c>
      <c r="G523" s="39"/>
      <c r="H523" s="45"/>
    </row>
    <row r="524" s="2" customFormat="1" ht="16.8" customHeight="1">
      <c r="A524" s="39"/>
      <c r="B524" s="45"/>
      <c r="C524" s="309" t="s">
        <v>39</v>
      </c>
      <c r="D524" s="309" t="s">
        <v>1009</v>
      </c>
      <c r="E524" s="17" t="s">
        <v>39</v>
      </c>
      <c r="F524" s="310">
        <v>155</v>
      </c>
      <c r="G524" s="39"/>
      <c r="H524" s="45"/>
    </row>
    <row r="525" s="2" customFormat="1" ht="16.8" customHeight="1">
      <c r="A525" s="39"/>
      <c r="B525" s="45"/>
      <c r="C525" s="309" t="s">
        <v>39</v>
      </c>
      <c r="D525" s="309" t="s">
        <v>1010</v>
      </c>
      <c r="E525" s="17" t="s">
        <v>39</v>
      </c>
      <c r="F525" s="310">
        <v>84</v>
      </c>
      <c r="G525" s="39"/>
      <c r="H525" s="45"/>
    </row>
    <row r="526" s="2" customFormat="1" ht="16.8" customHeight="1">
      <c r="A526" s="39"/>
      <c r="B526" s="45"/>
      <c r="C526" s="309" t="s">
        <v>970</v>
      </c>
      <c r="D526" s="309" t="s">
        <v>250</v>
      </c>
      <c r="E526" s="17" t="s">
        <v>39</v>
      </c>
      <c r="F526" s="310">
        <v>420</v>
      </c>
      <c r="G526" s="39"/>
      <c r="H526" s="45"/>
    </row>
    <row r="527" s="2" customFormat="1" ht="16.8" customHeight="1">
      <c r="A527" s="39"/>
      <c r="B527" s="45"/>
      <c r="C527" s="309" t="s">
        <v>663</v>
      </c>
      <c r="D527" s="309" t="s">
        <v>885</v>
      </c>
      <c r="E527" s="17" t="s">
        <v>39</v>
      </c>
      <c r="F527" s="310">
        <v>9</v>
      </c>
      <c r="G527" s="39"/>
      <c r="H527" s="45"/>
    </row>
    <row r="528" s="2" customFormat="1" ht="16.8" customHeight="1">
      <c r="A528" s="39"/>
      <c r="B528" s="45"/>
      <c r="C528" s="311" t="s">
        <v>1673</v>
      </c>
      <c r="D528" s="39"/>
      <c r="E528" s="39"/>
      <c r="F528" s="39"/>
      <c r="G528" s="39"/>
      <c r="H528" s="45"/>
    </row>
    <row r="529" s="2" customFormat="1" ht="16.8" customHeight="1">
      <c r="A529" s="39"/>
      <c r="B529" s="45"/>
      <c r="C529" s="309" t="s">
        <v>718</v>
      </c>
      <c r="D529" s="309" t="s">
        <v>719</v>
      </c>
      <c r="E529" s="17" t="s">
        <v>197</v>
      </c>
      <c r="F529" s="310">
        <v>9</v>
      </c>
      <c r="G529" s="39"/>
      <c r="H529" s="45"/>
    </row>
    <row r="530" s="2" customFormat="1" ht="16.8" customHeight="1">
      <c r="A530" s="39"/>
      <c r="B530" s="45"/>
      <c r="C530" s="309" t="s">
        <v>724</v>
      </c>
      <c r="D530" s="309" t="s">
        <v>725</v>
      </c>
      <c r="E530" s="17" t="s">
        <v>197</v>
      </c>
      <c r="F530" s="310">
        <v>9</v>
      </c>
      <c r="G530" s="39"/>
      <c r="H530" s="45"/>
    </row>
    <row r="531" s="2" customFormat="1" ht="16.8" customHeight="1">
      <c r="A531" s="39"/>
      <c r="B531" s="45"/>
      <c r="C531" s="309" t="s">
        <v>730</v>
      </c>
      <c r="D531" s="309" t="s">
        <v>731</v>
      </c>
      <c r="E531" s="17" t="s">
        <v>197</v>
      </c>
      <c r="F531" s="310">
        <v>18</v>
      </c>
      <c r="G531" s="39"/>
      <c r="H531" s="45"/>
    </row>
    <row r="532" s="2" customFormat="1" ht="16.8" customHeight="1">
      <c r="A532" s="39"/>
      <c r="B532" s="45"/>
      <c r="C532" s="309" t="s">
        <v>736</v>
      </c>
      <c r="D532" s="309" t="s">
        <v>737</v>
      </c>
      <c r="E532" s="17" t="s">
        <v>578</v>
      </c>
      <c r="F532" s="310">
        <v>14.4</v>
      </c>
      <c r="G532" s="39"/>
      <c r="H532" s="45"/>
    </row>
    <row r="533" s="2" customFormat="1">
      <c r="A533" s="39"/>
      <c r="B533" s="45"/>
      <c r="C533" s="309" t="s">
        <v>742</v>
      </c>
      <c r="D533" s="309" t="s">
        <v>743</v>
      </c>
      <c r="E533" s="17" t="s">
        <v>578</v>
      </c>
      <c r="F533" s="310">
        <v>14.4</v>
      </c>
      <c r="G533" s="39"/>
      <c r="H533" s="45"/>
    </row>
    <row r="534" s="2" customFormat="1" ht="16.8" customHeight="1">
      <c r="A534" s="39"/>
      <c r="B534" s="45"/>
      <c r="C534" s="309" t="s">
        <v>752</v>
      </c>
      <c r="D534" s="309" t="s">
        <v>753</v>
      </c>
      <c r="E534" s="17" t="s">
        <v>182</v>
      </c>
      <c r="F534" s="310">
        <v>1.498</v>
      </c>
      <c r="G534" s="39"/>
      <c r="H534" s="45"/>
    </row>
    <row r="535" s="2" customFormat="1" ht="16.8" customHeight="1">
      <c r="A535" s="39"/>
      <c r="B535" s="45"/>
      <c r="C535" s="309" t="s">
        <v>748</v>
      </c>
      <c r="D535" s="309" t="s">
        <v>749</v>
      </c>
      <c r="E535" s="17" t="s">
        <v>182</v>
      </c>
      <c r="F535" s="310">
        <v>5.9900000000000002</v>
      </c>
      <c r="G535" s="39"/>
      <c r="H535" s="45"/>
    </row>
    <row r="536" s="2" customFormat="1" ht="16.8" customHeight="1">
      <c r="A536" s="39"/>
      <c r="B536" s="45"/>
      <c r="C536" s="305" t="s">
        <v>848</v>
      </c>
      <c r="D536" s="306" t="s">
        <v>848</v>
      </c>
      <c r="E536" s="307" t="s">
        <v>182</v>
      </c>
      <c r="F536" s="308">
        <v>100</v>
      </c>
      <c r="G536" s="39"/>
      <c r="H536" s="45"/>
    </row>
    <row r="537" s="2" customFormat="1" ht="16.8" customHeight="1">
      <c r="A537" s="39"/>
      <c r="B537" s="45"/>
      <c r="C537" s="309" t="s">
        <v>39</v>
      </c>
      <c r="D537" s="309" t="s">
        <v>552</v>
      </c>
      <c r="E537" s="17" t="s">
        <v>39</v>
      </c>
      <c r="F537" s="310">
        <v>100</v>
      </c>
      <c r="G537" s="39"/>
      <c r="H537" s="45"/>
    </row>
    <row r="538" s="2" customFormat="1" ht="16.8" customHeight="1">
      <c r="A538" s="39"/>
      <c r="B538" s="45"/>
      <c r="C538" s="309" t="s">
        <v>848</v>
      </c>
      <c r="D538" s="309" t="s">
        <v>250</v>
      </c>
      <c r="E538" s="17" t="s">
        <v>39</v>
      </c>
      <c r="F538" s="310">
        <v>100</v>
      </c>
      <c r="G538" s="39"/>
      <c r="H538" s="45"/>
    </row>
    <row r="539" s="2" customFormat="1" ht="16.8" customHeight="1">
      <c r="A539" s="39"/>
      <c r="B539" s="45"/>
      <c r="C539" s="311" t="s">
        <v>1673</v>
      </c>
      <c r="D539" s="39"/>
      <c r="E539" s="39"/>
      <c r="F539" s="39"/>
      <c r="G539" s="39"/>
      <c r="H539" s="45"/>
    </row>
    <row r="540" s="2" customFormat="1" ht="16.8" customHeight="1">
      <c r="A540" s="39"/>
      <c r="B540" s="45"/>
      <c r="C540" s="309" t="s">
        <v>291</v>
      </c>
      <c r="D540" s="309" t="s">
        <v>292</v>
      </c>
      <c r="E540" s="17" t="s">
        <v>182</v>
      </c>
      <c r="F540" s="310">
        <v>100</v>
      </c>
      <c r="G540" s="39"/>
      <c r="H540" s="45"/>
    </row>
    <row r="541" s="2" customFormat="1" ht="16.8" customHeight="1">
      <c r="A541" s="39"/>
      <c r="B541" s="45"/>
      <c r="C541" s="309" t="s">
        <v>251</v>
      </c>
      <c r="D541" s="309" t="s">
        <v>252</v>
      </c>
      <c r="E541" s="17" t="s">
        <v>253</v>
      </c>
      <c r="F541" s="310">
        <v>62.5</v>
      </c>
      <c r="G541" s="39"/>
      <c r="H541" s="45"/>
    </row>
    <row r="542" s="2" customFormat="1" ht="16.8" customHeight="1">
      <c r="A542" s="39"/>
      <c r="B542" s="45"/>
      <c r="C542" s="305" t="s">
        <v>850</v>
      </c>
      <c r="D542" s="306" t="s">
        <v>793</v>
      </c>
      <c r="E542" s="307" t="s">
        <v>447</v>
      </c>
      <c r="F542" s="308">
        <v>15</v>
      </c>
      <c r="G542" s="39"/>
      <c r="H542" s="45"/>
    </row>
    <row r="543" s="2" customFormat="1" ht="16.8" customHeight="1">
      <c r="A543" s="39"/>
      <c r="B543" s="45"/>
      <c r="C543" s="309" t="s">
        <v>850</v>
      </c>
      <c r="D543" s="309" t="s">
        <v>8</v>
      </c>
      <c r="E543" s="17" t="s">
        <v>39</v>
      </c>
      <c r="F543" s="310">
        <v>15</v>
      </c>
      <c r="G543" s="39"/>
      <c r="H543" s="45"/>
    </row>
    <row r="544" s="2" customFormat="1" ht="16.8" customHeight="1">
      <c r="A544" s="39"/>
      <c r="B544" s="45"/>
      <c r="C544" s="311" t="s">
        <v>1673</v>
      </c>
      <c r="D544" s="39"/>
      <c r="E544" s="39"/>
      <c r="F544" s="39"/>
      <c r="G544" s="39"/>
      <c r="H544" s="45"/>
    </row>
    <row r="545" s="2" customFormat="1" ht="16.8" customHeight="1">
      <c r="A545" s="39"/>
      <c r="B545" s="45"/>
      <c r="C545" s="309" t="s">
        <v>518</v>
      </c>
      <c r="D545" s="309" t="s">
        <v>519</v>
      </c>
      <c r="E545" s="17" t="s">
        <v>191</v>
      </c>
      <c r="F545" s="310">
        <v>15</v>
      </c>
      <c r="G545" s="39"/>
      <c r="H545" s="45"/>
    </row>
    <row r="546" s="2" customFormat="1" ht="16.8" customHeight="1">
      <c r="A546" s="39"/>
      <c r="B546" s="45"/>
      <c r="C546" s="311" t="s">
        <v>1673</v>
      </c>
      <c r="D546" s="39"/>
      <c r="E546" s="39"/>
      <c r="F546" s="39"/>
      <c r="G546" s="39"/>
      <c r="H546" s="45"/>
    </row>
    <row r="547" s="2" customFormat="1">
      <c r="A547" s="39"/>
      <c r="B547" s="45"/>
      <c r="C547" s="309" t="s">
        <v>378</v>
      </c>
      <c r="D547" s="309" t="s">
        <v>379</v>
      </c>
      <c r="E547" s="17" t="s">
        <v>197</v>
      </c>
      <c r="F547" s="310">
        <v>690</v>
      </c>
      <c r="G547" s="39"/>
      <c r="H547" s="45"/>
    </row>
    <row r="548" s="2" customFormat="1" ht="16.8" customHeight="1">
      <c r="A548" s="39"/>
      <c r="B548" s="45"/>
      <c r="C548" s="309" t="s">
        <v>401</v>
      </c>
      <c r="D548" s="309" t="s">
        <v>402</v>
      </c>
      <c r="E548" s="17" t="s">
        <v>197</v>
      </c>
      <c r="F548" s="310">
        <v>690</v>
      </c>
      <c r="G548" s="39"/>
      <c r="H548" s="45"/>
    </row>
    <row r="549" s="2" customFormat="1" ht="16.8" customHeight="1">
      <c r="A549" s="39"/>
      <c r="B549" s="45"/>
      <c r="C549" s="309" t="s">
        <v>303</v>
      </c>
      <c r="D549" s="309" t="s">
        <v>304</v>
      </c>
      <c r="E549" s="17" t="s">
        <v>191</v>
      </c>
      <c r="F549" s="310">
        <v>1135</v>
      </c>
      <c r="G549" s="39"/>
      <c r="H549" s="45"/>
    </row>
    <row r="550" s="2" customFormat="1" ht="16.8" customHeight="1">
      <c r="A550" s="39"/>
      <c r="B550" s="45"/>
      <c r="C550" s="305" t="s">
        <v>913</v>
      </c>
      <c r="D550" s="306" t="s">
        <v>658</v>
      </c>
      <c r="E550" s="307" t="s">
        <v>197</v>
      </c>
      <c r="F550" s="308">
        <v>640</v>
      </c>
      <c r="G550" s="39"/>
      <c r="H550" s="45"/>
    </row>
    <row r="551" s="2" customFormat="1" ht="16.8" customHeight="1">
      <c r="A551" s="39"/>
      <c r="B551" s="45"/>
      <c r="C551" s="309" t="s">
        <v>39</v>
      </c>
      <c r="D551" s="309" t="s">
        <v>926</v>
      </c>
      <c r="E551" s="17" t="s">
        <v>39</v>
      </c>
      <c r="F551" s="310">
        <v>640</v>
      </c>
      <c r="G551" s="39"/>
      <c r="H551" s="45"/>
    </row>
    <row r="552" s="2" customFormat="1" ht="16.8" customHeight="1">
      <c r="A552" s="39"/>
      <c r="B552" s="45"/>
      <c r="C552" s="309" t="s">
        <v>913</v>
      </c>
      <c r="D552" s="309" t="s">
        <v>250</v>
      </c>
      <c r="E552" s="17" t="s">
        <v>39</v>
      </c>
      <c r="F552" s="310">
        <v>640</v>
      </c>
      <c r="G552" s="39"/>
      <c r="H552" s="45"/>
    </row>
    <row r="553" s="2" customFormat="1" ht="16.8" customHeight="1">
      <c r="A553" s="39"/>
      <c r="B553" s="45"/>
      <c r="C553" s="311" t="s">
        <v>1673</v>
      </c>
      <c r="D553" s="39"/>
      <c r="E553" s="39"/>
      <c r="F553" s="39"/>
      <c r="G553" s="39"/>
      <c r="H553" s="45"/>
    </row>
    <row r="554" s="2" customFormat="1" ht="16.8" customHeight="1">
      <c r="A554" s="39"/>
      <c r="B554" s="45"/>
      <c r="C554" s="309" t="s">
        <v>673</v>
      </c>
      <c r="D554" s="309" t="s">
        <v>674</v>
      </c>
      <c r="E554" s="17" t="s">
        <v>197</v>
      </c>
      <c r="F554" s="310">
        <v>640</v>
      </c>
      <c r="G554" s="39"/>
      <c r="H554" s="45"/>
    </row>
    <row r="555" s="2" customFormat="1" ht="16.8" customHeight="1">
      <c r="A555" s="39"/>
      <c r="B555" s="45"/>
      <c r="C555" s="309" t="s">
        <v>324</v>
      </c>
      <c r="D555" s="309" t="s">
        <v>325</v>
      </c>
      <c r="E555" s="17" t="s">
        <v>191</v>
      </c>
      <c r="F555" s="310">
        <v>110</v>
      </c>
      <c r="G555" s="39"/>
      <c r="H555" s="45"/>
    </row>
    <row r="556" s="2" customFormat="1">
      <c r="A556" s="39"/>
      <c r="B556" s="45"/>
      <c r="C556" s="309" t="s">
        <v>359</v>
      </c>
      <c r="D556" s="309" t="s">
        <v>360</v>
      </c>
      <c r="E556" s="17" t="s">
        <v>197</v>
      </c>
      <c r="F556" s="310">
        <v>640</v>
      </c>
      <c r="G556" s="39"/>
      <c r="H556" s="45"/>
    </row>
    <row r="557" s="2" customFormat="1">
      <c r="A557" s="39"/>
      <c r="B557" s="45"/>
      <c r="C557" s="309" t="s">
        <v>378</v>
      </c>
      <c r="D557" s="309" t="s">
        <v>379</v>
      </c>
      <c r="E557" s="17" t="s">
        <v>197</v>
      </c>
      <c r="F557" s="310">
        <v>690</v>
      </c>
      <c r="G557" s="39"/>
      <c r="H557" s="45"/>
    </row>
    <row r="558" s="2" customFormat="1">
      <c r="A558" s="39"/>
      <c r="B558" s="45"/>
      <c r="C558" s="309" t="s">
        <v>416</v>
      </c>
      <c r="D558" s="309" t="s">
        <v>417</v>
      </c>
      <c r="E558" s="17" t="s">
        <v>182</v>
      </c>
      <c r="F558" s="310">
        <v>31.609999999999999</v>
      </c>
      <c r="G558" s="39"/>
      <c r="H558" s="45"/>
    </row>
    <row r="559" s="2" customFormat="1" ht="16.8" customHeight="1">
      <c r="A559" s="39"/>
      <c r="B559" s="45"/>
      <c r="C559" s="309" t="s">
        <v>319</v>
      </c>
      <c r="D559" s="309" t="s">
        <v>320</v>
      </c>
      <c r="E559" s="17" t="s">
        <v>191</v>
      </c>
      <c r="F559" s="310">
        <v>5.3330000000000002</v>
      </c>
      <c r="G559" s="39"/>
      <c r="H559" s="45"/>
    </row>
    <row r="560" s="2" customFormat="1" ht="16.8" customHeight="1">
      <c r="A560" s="39"/>
      <c r="B560" s="45"/>
      <c r="C560" s="305" t="s">
        <v>915</v>
      </c>
      <c r="D560" s="306" t="s">
        <v>653</v>
      </c>
      <c r="E560" s="307" t="s">
        <v>182</v>
      </c>
      <c r="F560" s="308">
        <v>31.609999999999999</v>
      </c>
      <c r="G560" s="39"/>
      <c r="H560" s="45"/>
    </row>
    <row r="561" s="2" customFormat="1" ht="16.8" customHeight="1">
      <c r="A561" s="39"/>
      <c r="B561" s="45"/>
      <c r="C561" s="309" t="s">
        <v>39</v>
      </c>
      <c r="D561" s="309" t="s">
        <v>956</v>
      </c>
      <c r="E561" s="17" t="s">
        <v>39</v>
      </c>
      <c r="F561" s="310">
        <v>31.609999999999999</v>
      </c>
      <c r="G561" s="39"/>
      <c r="H561" s="45"/>
    </row>
    <row r="562" s="2" customFormat="1" ht="16.8" customHeight="1">
      <c r="A562" s="39"/>
      <c r="B562" s="45"/>
      <c r="C562" s="305" t="s">
        <v>1357</v>
      </c>
      <c r="D562" s="306" t="s">
        <v>1684</v>
      </c>
      <c r="E562" s="307" t="s">
        <v>197</v>
      </c>
      <c r="F562" s="308">
        <v>0.017999999999999999</v>
      </c>
      <c r="G562" s="39"/>
      <c r="H562" s="45"/>
    </row>
    <row r="563" s="2" customFormat="1" ht="16.8" customHeight="1">
      <c r="A563" s="39"/>
      <c r="B563" s="45"/>
      <c r="C563" s="309" t="s">
        <v>39</v>
      </c>
      <c r="D563" s="309" t="s">
        <v>1356</v>
      </c>
      <c r="E563" s="17" t="s">
        <v>39</v>
      </c>
      <c r="F563" s="310">
        <v>0.017999999999999999</v>
      </c>
      <c r="G563" s="39"/>
      <c r="H563" s="45"/>
    </row>
    <row r="564" s="2" customFormat="1" ht="16.8" customHeight="1">
      <c r="A564" s="39"/>
      <c r="B564" s="45"/>
      <c r="C564" s="309" t="s">
        <v>39</v>
      </c>
      <c r="D564" s="309" t="s">
        <v>1251</v>
      </c>
      <c r="E564" s="17" t="s">
        <v>39</v>
      </c>
      <c r="F564" s="310">
        <v>0</v>
      </c>
      <c r="G564" s="39"/>
      <c r="H564" s="45"/>
    </row>
    <row r="565" s="2" customFormat="1" ht="16.8" customHeight="1">
      <c r="A565" s="39"/>
      <c r="B565" s="45"/>
      <c r="C565" s="309" t="s">
        <v>1357</v>
      </c>
      <c r="D565" s="309" t="s">
        <v>250</v>
      </c>
      <c r="E565" s="17" t="s">
        <v>39</v>
      </c>
      <c r="F565" s="310">
        <v>0.017999999999999999</v>
      </c>
      <c r="G565" s="39"/>
      <c r="H565" s="45"/>
    </row>
    <row r="566" s="2" customFormat="1" ht="16.8" customHeight="1">
      <c r="A566" s="39"/>
      <c r="B566" s="45"/>
      <c r="C566" s="311" t="s">
        <v>1673</v>
      </c>
      <c r="D566" s="39"/>
      <c r="E566" s="39"/>
      <c r="F566" s="39"/>
      <c r="G566" s="39"/>
      <c r="H566" s="45"/>
    </row>
    <row r="567" s="2" customFormat="1" ht="16.8" customHeight="1">
      <c r="A567" s="39"/>
      <c r="B567" s="45"/>
      <c r="C567" s="309" t="s">
        <v>1252</v>
      </c>
      <c r="D567" s="309" t="s">
        <v>1253</v>
      </c>
      <c r="E567" s="17" t="s">
        <v>186</v>
      </c>
      <c r="F567" s="310">
        <v>0.017999999999999999</v>
      </c>
      <c r="G567" s="39"/>
      <c r="H567" s="45"/>
    </row>
    <row r="568" s="2" customFormat="1" ht="16.8" customHeight="1">
      <c r="A568" s="39"/>
      <c r="B568" s="45"/>
      <c r="C568" s="309" t="s">
        <v>1245</v>
      </c>
      <c r="D568" s="309" t="s">
        <v>1246</v>
      </c>
      <c r="E568" s="17" t="s">
        <v>186</v>
      </c>
      <c r="F568" s="310">
        <v>0.037999999999999999</v>
      </c>
      <c r="G568" s="39"/>
      <c r="H568" s="45"/>
    </row>
    <row r="569" s="2" customFormat="1" ht="16.8" customHeight="1">
      <c r="A569" s="39"/>
      <c r="B569" s="45"/>
      <c r="C569" s="305" t="s">
        <v>1344</v>
      </c>
      <c r="D569" s="306" t="s">
        <v>1218</v>
      </c>
      <c r="E569" s="307" t="s">
        <v>197</v>
      </c>
      <c r="F569" s="308">
        <v>0.037999999999999999</v>
      </c>
      <c r="G569" s="39"/>
      <c r="H569" s="45"/>
    </row>
    <row r="570" s="2" customFormat="1">
      <c r="A570" s="39"/>
      <c r="B570" s="45"/>
      <c r="C570" s="309" t="s">
        <v>39</v>
      </c>
      <c r="D570" s="309" t="s">
        <v>1355</v>
      </c>
      <c r="E570" s="17" t="s">
        <v>39</v>
      </c>
      <c r="F570" s="310">
        <v>0.037999999999999999</v>
      </c>
      <c r="G570" s="39"/>
      <c r="H570" s="45"/>
    </row>
    <row r="571" s="2" customFormat="1" ht="16.8" customHeight="1">
      <c r="A571" s="39"/>
      <c r="B571" s="45"/>
      <c r="C571" s="309" t="s">
        <v>39</v>
      </c>
      <c r="D571" s="309" t="s">
        <v>1251</v>
      </c>
      <c r="E571" s="17" t="s">
        <v>39</v>
      </c>
      <c r="F571" s="310">
        <v>0</v>
      </c>
      <c r="G571" s="39"/>
      <c r="H571" s="45"/>
    </row>
    <row r="572" s="2" customFormat="1" ht="16.8" customHeight="1">
      <c r="A572" s="39"/>
      <c r="B572" s="45"/>
      <c r="C572" s="309" t="s">
        <v>1344</v>
      </c>
      <c r="D572" s="309" t="s">
        <v>250</v>
      </c>
      <c r="E572" s="17" t="s">
        <v>39</v>
      </c>
      <c r="F572" s="310">
        <v>0.037999999999999999</v>
      </c>
      <c r="G572" s="39"/>
      <c r="H572" s="45"/>
    </row>
    <row r="573" s="2" customFormat="1" ht="16.8" customHeight="1">
      <c r="A573" s="39"/>
      <c r="B573" s="45"/>
      <c r="C573" s="311" t="s">
        <v>1673</v>
      </c>
      <c r="D573" s="39"/>
      <c r="E573" s="39"/>
      <c r="F573" s="39"/>
      <c r="G573" s="39"/>
      <c r="H573" s="45"/>
    </row>
    <row r="574" s="2" customFormat="1" ht="16.8" customHeight="1">
      <c r="A574" s="39"/>
      <c r="B574" s="45"/>
      <c r="C574" s="309" t="s">
        <v>1245</v>
      </c>
      <c r="D574" s="309" t="s">
        <v>1246</v>
      </c>
      <c r="E574" s="17" t="s">
        <v>186</v>
      </c>
      <c r="F574" s="310">
        <v>0.037999999999999999</v>
      </c>
      <c r="G574" s="39"/>
      <c r="H574" s="45"/>
    </row>
    <row r="575" s="2" customFormat="1" ht="16.8" customHeight="1">
      <c r="A575" s="39"/>
      <c r="B575" s="45"/>
      <c r="C575" s="309" t="s">
        <v>1234</v>
      </c>
      <c r="D575" s="309" t="s">
        <v>1235</v>
      </c>
      <c r="E575" s="17" t="s">
        <v>253</v>
      </c>
      <c r="F575" s="310">
        <v>81.206000000000003</v>
      </c>
      <c r="G575" s="39"/>
      <c r="H575" s="45"/>
    </row>
    <row r="576" s="2" customFormat="1" ht="16.8" customHeight="1">
      <c r="A576" s="39"/>
      <c r="B576" s="45"/>
      <c r="C576" s="309" t="s">
        <v>1267</v>
      </c>
      <c r="D576" s="309" t="s">
        <v>1268</v>
      </c>
      <c r="E576" s="17" t="s">
        <v>191</v>
      </c>
      <c r="F576" s="310">
        <v>64</v>
      </c>
      <c r="G576" s="39"/>
      <c r="H576" s="45"/>
    </row>
    <row r="577" s="2" customFormat="1" ht="16.8" customHeight="1">
      <c r="A577" s="39"/>
      <c r="B577" s="45"/>
      <c r="C577" s="309" t="s">
        <v>1297</v>
      </c>
      <c r="D577" s="309" t="s">
        <v>1298</v>
      </c>
      <c r="E577" s="17" t="s">
        <v>197</v>
      </c>
      <c r="F577" s="310">
        <v>13.199999999999999</v>
      </c>
      <c r="G577" s="39"/>
      <c r="H577" s="45"/>
    </row>
    <row r="578" s="2" customFormat="1" ht="16.8" customHeight="1">
      <c r="A578" s="39"/>
      <c r="B578" s="45"/>
      <c r="C578" s="305" t="s">
        <v>1349</v>
      </c>
      <c r="D578" s="306" t="s">
        <v>1229</v>
      </c>
      <c r="E578" s="307" t="s">
        <v>197</v>
      </c>
      <c r="F578" s="308">
        <v>13.199999999999999</v>
      </c>
      <c r="G578" s="39"/>
      <c r="H578" s="45"/>
    </row>
    <row r="579" s="2" customFormat="1" ht="16.8" customHeight="1">
      <c r="A579" s="39"/>
      <c r="B579" s="45"/>
      <c r="C579" s="309" t="s">
        <v>39</v>
      </c>
      <c r="D579" s="309" t="s">
        <v>1368</v>
      </c>
      <c r="E579" s="17" t="s">
        <v>39</v>
      </c>
      <c r="F579" s="310">
        <v>13.199999999999999</v>
      </c>
      <c r="G579" s="39"/>
      <c r="H579" s="45"/>
    </row>
    <row r="580" s="2" customFormat="1" ht="16.8" customHeight="1">
      <c r="A580" s="39"/>
      <c r="B580" s="45"/>
      <c r="C580" s="309" t="s">
        <v>1349</v>
      </c>
      <c r="D580" s="309" t="s">
        <v>250</v>
      </c>
      <c r="E580" s="17" t="s">
        <v>39</v>
      </c>
      <c r="F580" s="310">
        <v>13.199999999999999</v>
      </c>
      <c r="G580" s="39"/>
      <c r="H580" s="45"/>
    </row>
    <row r="581" s="2" customFormat="1" ht="16.8" customHeight="1">
      <c r="A581" s="39"/>
      <c r="B581" s="45"/>
      <c r="C581" s="311" t="s">
        <v>1673</v>
      </c>
      <c r="D581" s="39"/>
      <c r="E581" s="39"/>
      <c r="F581" s="39"/>
      <c r="G581" s="39"/>
      <c r="H581" s="45"/>
    </row>
    <row r="582" s="2" customFormat="1" ht="16.8" customHeight="1">
      <c r="A582" s="39"/>
      <c r="B582" s="45"/>
      <c r="C582" s="309" t="s">
        <v>1297</v>
      </c>
      <c r="D582" s="309" t="s">
        <v>1298</v>
      </c>
      <c r="E582" s="17" t="s">
        <v>197</v>
      </c>
      <c r="F582" s="310">
        <v>13.199999999999999</v>
      </c>
      <c r="G582" s="39"/>
      <c r="H582" s="45"/>
    </row>
    <row r="583" s="2" customFormat="1">
      <c r="A583" s="39"/>
      <c r="B583" s="45"/>
      <c r="C583" s="309" t="s">
        <v>1313</v>
      </c>
      <c r="D583" s="309" t="s">
        <v>1314</v>
      </c>
      <c r="E583" s="17" t="s">
        <v>578</v>
      </c>
      <c r="F583" s="310">
        <v>59.93</v>
      </c>
      <c r="G583" s="39"/>
      <c r="H583" s="45"/>
    </row>
    <row r="584" s="2" customFormat="1" ht="16.8" customHeight="1">
      <c r="A584" s="39"/>
      <c r="B584" s="45"/>
      <c r="C584" s="309" t="s">
        <v>1275</v>
      </c>
      <c r="D584" s="309" t="s">
        <v>1276</v>
      </c>
      <c r="E584" s="17" t="s">
        <v>197</v>
      </c>
      <c r="F584" s="310">
        <v>13.199999999999999</v>
      </c>
      <c r="G584" s="39"/>
      <c r="H584" s="45"/>
    </row>
    <row r="585" s="2" customFormat="1" ht="16.8" customHeight="1">
      <c r="A585" s="39"/>
      <c r="B585" s="45"/>
      <c r="C585" s="305" t="s">
        <v>1367</v>
      </c>
      <c r="D585" s="306" t="s">
        <v>1685</v>
      </c>
      <c r="E585" s="307" t="s">
        <v>182</v>
      </c>
      <c r="F585" s="308">
        <v>129.93000000000001</v>
      </c>
      <c r="G585" s="39"/>
      <c r="H585" s="45"/>
    </row>
    <row r="586" s="2" customFormat="1" ht="16.8" customHeight="1">
      <c r="A586" s="39"/>
      <c r="B586" s="45"/>
      <c r="C586" s="309" t="s">
        <v>39</v>
      </c>
      <c r="D586" s="309" t="s">
        <v>1366</v>
      </c>
      <c r="E586" s="17" t="s">
        <v>39</v>
      </c>
      <c r="F586" s="310">
        <v>129.93000000000001</v>
      </c>
      <c r="G586" s="39"/>
      <c r="H586" s="45"/>
    </row>
    <row r="587" s="2" customFormat="1" ht="16.8" customHeight="1">
      <c r="A587" s="39"/>
      <c r="B587" s="45"/>
      <c r="C587" s="309" t="s">
        <v>1367</v>
      </c>
      <c r="D587" s="309" t="s">
        <v>250</v>
      </c>
      <c r="E587" s="17" t="s">
        <v>39</v>
      </c>
      <c r="F587" s="310">
        <v>129.93000000000001</v>
      </c>
      <c r="G587" s="39"/>
      <c r="H587" s="45"/>
    </row>
    <row r="588" s="2" customFormat="1" ht="16.8" customHeight="1">
      <c r="A588" s="39"/>
      <c r="B588" s="45"/>
      <c r="C588" s="305" t="s">
        <v>1351</v>
      </c>
      <c r="D588" s="306" t="s">
        <v>1232</v>
      </c>
      <c r="E588" s="307" t="s">
        <v>253</v>
      </c>
      <c r="F588" s="308">
        <v>81.206000000000003</v>
      </c>
      <c r="G588" s="39"/>
      <c r="H588" s="45"/>
    </row>
    <row r="589" s="2" customFormat="1" ht="16.8" customHeight="1">
      <c r="A589" s="39"/>
      <c r="B589" s="45"/>
      <c r="C589" s="309" t="s">
        <v>1351</v>
      </c>
      <c r="D589" s="309" t="s">
        <v>1354</v>
      </c>
      <c r="E589" s="17" t="s">
        <v>39</v>
      </c>
      <c r="F589" s="310">
        <v>81.206000000000003</v>
      </c>
      <c r="G589" s="39"/>
      <c r="H589" s="45"/>
    </row>
    <row r="590" s="2" customFormat="1" ht="16.8" customHeight="1">
      <c r="A590" s="39"/>
      <c r="B590" s="45"/>
      <c r="C590" s="311" t="s">
        <v>1673</v>
      </c>
      <c r="D590" s="39"/>
      <c r="E590" s="39"/>
      <c r="F590" s="39"/>
      <c r="G590" s="39"/>
      <c r="H590" s="45"/>
    </row>
    <row r="591" s="2" customFormat="1" ht="16.8" customHeight="1">
      <c r="A591" s="39"/>
      <c r="B591" s="45"/>
      <c r="C591" s="309" t="s">
        <v>1234</v>
      </c>
      <c r="D591" s="309" t="s">
        <v>1235</v>
      </c>
      <c r="E591" s="17" t="s">
        <v>253</v>
      </c>
      <c r="F591" s="310">
        <v>81.206000000000003</v>
      </c>
      <c r="G591" s="39"/>
      <c r="H591" s="45"/>
    </row>
    <row r="592" s="2" customFormat="1" ht="16.8" customHeight="1">
      <c r="A592" s="39"/>
      <c r="B592" s="45"/>
      <c r="C592" s="309" t="s">
        <v>1240</v>
      </c>
      <c r="D592" s="309" t="s">
        <v>1241</v>
      </c>
      <c r="E592" s="17" t="s">
        <v>253</v>
      </c>
      <c r="F592" s="310">
        <v>81.206000000000003</v>
      </c>
      <c r="G592" s="39"/>
      <c r="H592" s="45"/>
    </row>
    <row r="593" s="2" customFormat="1">
      <c r="A593" s="39"/>
      <c r="B593" s="45"/>
      <c r="C593" s="309" t="s">
        <v>1076</v>
      </c>
      <c r="D593" s="309" t="s">
        <v>1077</v>
      </c>
      <c r="E593" s="17" t="s">
        <v>182</v>
      </c>
      <c r="F593" s="310">
        <v>195.09899999999999</v>
      </c>
      <c r="G593" s="39"/>
      <c r="H593" s="45"/>
    </row>
    <row r="594" s="2" customFormat="1" ht="16.8" customHeight="1">
      <c r="A594" s="39"/>
      <c r="B594" s="45"/>
      <c r="C594" s="305" t="s">
        <v>1396</v>
      </c>
      <c r="D594" s="306" t="s">
        <v>1397</v>
      </c>
      <c r="E594" s="307" t="s">
        <v>253</v>
      </c>
      <c r="F594" s="308">
        <v>30.780000000000001</v>
      </c>
      <c r="G594" s="39"/>
      <c r="H594" s="45"/>
    </row>
    <row r="595" s="2" customFormat="1" ht="16.8" customHeight="1">
      <c r="A595" s="39"/>
      <c r="B595" s="45"/>
      <c r="C595" s="309" t="s">
        <v>39</v>
      </c>
      <c r="D595" s="309" t="s">
        <v>1413</v>
      </c>
      <c r="E595" s="17" t="s">
        <v>39</v>
      </c>
      <c r="F595" s="310">
        <v>30.780000000000001</v>
      </c>
      <c r="G595" s="39"/>
      <c r="H595" s="45"/>
    </row>
    <row r="596" s="2" customFormat="1" ht="16.8" customHeight="1">
      <c r="A596" s="39"/>
      <c r="B596" s="45"/>
      <c r="C596" s="309" t="s">
        <v>1396</v>
      </c>
      <c r="D596" s="309" t="s">
        <v>250</v>
      </c>
      <c r="E596" s="17" t="s">
        <v>39</v>
      </c>
      <c r="F596" s="310">
        <v>30.780000000000001</v>
      </c>
      <c r="G596" s="39"/>
      <c r="H596" s="45"/>
    </row>
    <row r="597" s="2" customFormat="1" ht="16.8" customHeight="1">
      <c r="A597" s="39"/>
      <c r="B597" s="45"/>
      <c r="C597" s="311" t="s">
        <v>1673</v>
      </c>
      <c r="D597" s="39"/>
      <c r="E597" s="39"/>
      <c r="F597" s="39"/>
      <c r="G597" s="39"/>
      <c r="H597" s="45"/>
    </row>
    <row r="598" s="2" customFormat="1" ht="16.8" customHeight="1">
      <c r="A598" s="39"/>
      <c r="B598" s="45"/>
      <c r="C598" s="309" t="s">
        <v>251</v>
      </c>
      <c r="D598" s="309" t="s">
        <v>252</v>
      </c>
      <c r="E598" s="17" t="s">
        <v>253</v>
      </c>
      <c r="F598" s="310">
        <v>30.780000000000001</v>
      </c>
      <c r="G598" s="39"/>
      <c r="H598" s="45"/>
    </row>
    <row r="599" s="2" customFormat="1" ht="16.8" customHeight="1">
      <c r="A599" s="39"/>
      <c r="B599" s="45"/>
      <c r="C599" s="309" t="s">
        <v>291</v>
      </c>
      <c r="D599" s="309" t="s">
        <v>292</v>
      </c>
      <c r="E599" s="17" t="s">
        <v>182</v>
      </c>
      <c r="F599" s="310">
        <v>49.247999999999998</v>
      </c>
      <c r="G599" s="39"/>
      <c r="H599" s="45"/>
    </row>
    <row r="600" s="2" customFormat="1" ht="16.8" customHeight="1">
      <c r="A600" s="39"/>
      <c r="B600" s="45"/>
      <c r="C600" s="305" t="s">
        <v>1400</v>
      </c>
      <c r="D600" s="306" t="s">
        <v>1401</v>
      </c>
      <c r="E600" s="307" t="s">
        <v>191</v>
      </c>
      <c r="F600" s="308">
        <v>912</v>
      </c>
      <c r="G600" s="39"/>
      <c r="H600" s="45"/>
    </row>
    <row r="601" s="2" customFormat="1" ht="16.8" customHeight="1">
      <c r="A601" s="39"/>
      <c r="B601" s="45"/>
      <c r="C601" s="309" t="s">
        <v>39</v>
      </c>
      <c r="D601" s="309" t="s">
        <v>1432</v>
      </c>
      <c r="E601" s="17" t="s">
        <v>39</v>
      </c>
      <c r="F601" s="310">
        <v>912</v>
      </c>
      <c r="G601" s="39"/>
      <c r="H601" s="45"/>
    </row>
    <row r="602" s="2" customFormat="1" ht="16.8" customHeight="1">
      <c r="A602" s="39"/>
      <c r="B602" s="45"/>
      <c r="C602" s="309" t="s">
        <v>1400</v>
      </c>
      <c r="D602" s="309" t="s">
        <v>250</v>
      </c>
      <c r="E602" s="17" t="s">
        <v>39</v>
      </c>
      <c r="F602" s="310">
        <v>912</v>
      </c>
      <c r="G602" s="39"/>
      <c r="H602" s="45"/>
    </row>
    <row r="603" s="2" customFormat="1" ht="16.8" customHeight="1">
      <c r="A603" s="39"/>
      <c r="B603" s="45"/>
      <c r="C603" s="311" t="s">
        <v>1673</v>
      </c>
      <c r="D603" s="39"/>
      <c r="E603" s="39"/>
      <c r="F603" s="39"/>
      <c r="G603" s="39"/>
      <c r="H603" s="45"/>
    </row>
    <row r="604" s="2" customFormat="1" ht="16.8" customHeight="1">
      <c r="A604" s="39"/>
      <c r="B604" s="45"/>
      <c r="C604" s="309" t="s">
        <v>1427</v>
      </c>
      <c r="D604" s="309" t="s">
        <v>1428</v>
      </c>
      <c r="E604" s="17" t="s">
        <v>191</v>
      </c>
      <c r="F604" s="310">
        <v>912</v>
      </c>
      <c r="G604" s="39"/>
      <c r="H604" s="45"/>
    </row>
    <row r="605" s="2" customFormat="1" ht="16.8" customHeight="1">
      <c r="A605" s="39"/>
      <c r="B605" s="45"/>
      <c r="C605" s="309" t="s">
        <v>303</v>
      </c>
      <c r="D605" s="309" t="s">
        <v>304</v>
      </c>
      <c r="E605" s="17" t="s">
        <v>191</v>
      </c>
      <c r="F605" s="310">
        <v>456</v>
      </c>
      <c r="G605" s="39"/>
      <c r="H605" s="45"/>
    </row>
    <row r="606" s="2" customFormat="1" ht="16.8" customHeight="1">
      <c r="A606" s="39"/>
      <c r="B606" s="45"/>
      <c r="C606" s="309" t="s">
        <v>1489</v>
      </c>
      <c r="D606" s="309" t="s">
        <v>1490</v>
      </c>
      <c r="E606" s="17" t="s">
        <v>191</v>
      </c>
      <c r="F606" s="310">
        <v>912</v>
      </c>
      <c r="G606" s="39"/>
      <c r="H606" s="45"/>
    </row>
    <row r="607" s="2" customFormat="1" ht="16.8" customHeight="1">
      <c r="A607" s="39"/>
      <c r="B607" s="45"/>
      <c r="C607" s="309" t="s">
        <v>1501</v>
      </c>
      <c r="D607" s="309" t="s">
        <v>1502</v>
      </c>
      <c r="E607" s="17" t="s">
        <v>191</v>
      </c>
      <c r="F607" s="310">
        <v>500</v>
      </c>
      <c r="G607" s="39"/>
      <c r="H607" s="45"/>
    </row>
    <row r="608" s="2" customFormat="1" ht="16.8" customHeight="1">
      <c r="A608" s="39"/>
      <c r="B608" s="45"/>
      <c r="C608" s="305" t="s">
        <v>1393</v>
      </c>
      <c r="D608" s="306" t="s">
        <v>1394</v>
      </c>
      <c r="E608" s="307" t="s">
        <v>197</v>
      </c>
      <c r="F608" s="308">
        <v>513</v>
      </c>
      <c r="G608" s="39"/>
      <c r="H608" s="45"/>
    </row>
    <row r="609" s="2" customFormat="1" ht="16.8" customHeight="1">
      <c r="A609" s="39"/>
      <c r="B609" s="45"/>
      <c r="C609" s="309" t="s">
        <v>39</v>
      </c>
      <c r="D609" s="309" t="s">
        <v>1419</v>
      </c>
      <c r="E609" s="17" t="s">
        <v>39</v>
      </c>
      <c r="F609" s="310">
        <v>513</v>
      </c>
      <c r="G609" s="39"/>
      <c r="H609" s="45"/>
    </row>
    <row r="610" s="2" customFormat="1" ht="16.8" customHeight="1">
      <c r="A610" s="39"/>
      <c r="B610" s="45"/>
      <c r="C610" s="309" t="s">
        <v>1393</v>
      </c>
      <c r="D610" s="309" t="s">
        <v>250</v>
      </c>
      <c r="E610" s="17" t="s">
        <v>39</v>
      </c>
      <c r="F610" s="310">
        <v>513</v>
      </c>
      <c r="G610" s="39"/>
      <c r="H610" s="45"/>
    </row>
    <row r="611" s="2" customFormat="1" ht="16.8" customHeight="1">
      <c r="A611" s="39"/>
      <c r="B611" s="45"/>
      <c r="C611" s="311" t="s">
        <v>1673</v>
      </c>
      <c r="D611" s="39"/>
      <c r="E611" s="39"/>
      <c r="F611" s="39"/>
      <c r="G611" s="39"/>
      <c r="H611" s="45"/>
    </row>
    <row r="612" s="2" customFormat="1" ht="16.8" customHeight="1">
      <c r="A612" s="39"/>
      <c r="B612" s="45"/>
      <c r="C612" s="309" t="s">
        <v>1414</v>
      </c>
      <c r="D612" s="309" t="s">
        <v>1415</v>
      </c>
      <c r="E612" s="17" t="s">
        <v>197</v>
      </c>
      <c r="F612" s="310">
        <v>513</v>
      </c>
      <c r="G612" s="39"/>
      <c r="H612" s="45"/>
    </row>
    <row r="613" s="2" customFormat="1" ht="16.8" customHeight="1">
      <c r="A613" s="39"/>
      <c r="B613" s="45"/>
      <c r="C613" s="309" t="s">
        <v>251</v>
      </c>
      <c r="D613" s="309" t="s">
        <v>252</v>
      </c>
      <c r="E613" s="17" t="s">
        <v>253</v>
      </c>
      <c r="F613" s="310">
        <v>30.780000000000001</v>
      </c>
      <c r="G613" s="39"/>
      <c r="H613" s="45"/>
    </row>
    <row r="614" s="2" customFormat="1" ht="16.8" customHeight="1">
      <c r="A614" s="39"/>
      <c r="B614" s="45"/>
      <c r="C614" s="309" t="s">
        <v>1011</v>
      </c>
      <c r="D614" s="309" t="s">
        <v>1012</v>
      </c>
      <c r="E614" s="17" t="s">
        <v>197</v>
      </c>
      <c r="F614" s="310">
        <v>1296</v>
      </c>
      <c r="G614" s="39"/>
      <c r="H614" s="45"/>
    </row>
    <row r="615" s="2" customFormat="1" ht="16.8" customHeight="1">
      <c r="A615" s="39"/>
      <c r="B615" s="45"/>
      <c r="C615" s="309" t="s">
        <v>324</v>
      </c>
      <c r="D615" s="309" t="s">
        <v>325</v>
      </c>
      <c r="E615" s="17" t="s">
        <v>191</v>
      </c>
      <c r="F615" s="310">
        <v>375</v>
      </c>
      <c r="G615" s="39"/>
      <c r="H615" s="45"/>
    </row>
    <row r="616" s="2" customFormat="1">
      <c r="A616" s="39"/>
      <c r="B616" s="45"/>
      <c r="C616" s="309" t="s">
        <v>506</v>
      </c>
      <c r="D616" s="309" t="s">
        <v>507</v>
      </c>
      <c r="E616" s="17" t="s">
        <v>197</v>
      </c>
      <c r="F616" s="310">
        <v>2236</v>
      </c>
      <c r="G616" s="39"/>
      <c r="H616" s="45"/>
    </row>
    <row r="617" s="2" customFormat="1">
      <c r="A617" s="39"/>
      <c r="B617" s="45"/>
      <c r="C617" s="309" t="s">
        <v>1462</v>
      </c>
      <c r="D617" s="309" t="s">
        <v>1463</v>
      </c>
      <c r="E617" s="17" t="s">
        <v>197</v>
      </c>
      <c r="F617" s="310">
        <v>2356</v>
      </c>
      <c r="G617" s="39"/>
      <c r="H617" s="45"/>
    </row>
    <row r="618" s="2" customFormat="1">
      <c r="A618" s="39"/>
      <c r="B618" s="45"/>
      <c r="C618" s="309" t="s">
        <v>387</v>
      </c>
      <c r="D618" s="309" t="s">
        <v>388</v>
      </c>
      <c r="E618" s="17" t="s">
        <v>182</v>
      </c>
      <c r="F618" s="310">
        <v>110.259</v>
      </c>
      <c r="G618" s="39"/>
      <c r="H618" s="45"/>
    </row>
    <row r="619" s="2" customFormat="1" ht="16.8" customHeight="1">
      <c r="A619" s="39"/>
      <c r="B619" s="45"/>
      <c r="C619" s="309" t="s">
        <v>535</v>
      </c>
      <c r="D619" s="309" t="s">
        <v>536</v>
      </c>
      <c r="E619" s="17" t="s">
        <v>182</v>
      </c>
      <c r="F619" s="310">
        <v>224.35300000000001</v>
      </c>
      <c r="G619" s="39"/>
      <c r="H619" s="45"/>
    </row>
    <row r="620" s="2" customFormat="1" ht="16.8" customHeight="1">
      <c r="A620" s="39"/>
      <c r="B620" s="45"/>
      <c r="C620" s="309" t="s">
        <v>489</v>
      </c>
      <c r="D620" s="309" t="s">
        <v>490</v>
      </c>
      <c r="E620" s="17" t="s">
        <v>197</v>
      </c>
      <c r="F620" s="310">
        <v>2236</v>
      </c>
      <c r="G620" s="39"/>
      <c r="H620" s="45"/>
    </row>
    <row r="621" s="2" customFormat="1" ht="16.8" customHeight="1">
      <c r="A621" s="39"/>
      <c r="B621" s="45"/>
      <c r="C621" s="305" t="s">
        <v>1498</v>
      </c>
      <c r="D621" s="306" t="s">
        <v>1686</v>
      </c>
      <c r="E621" s="307" t="s">
        <v>191</v>
      </c>
      <c r="F621" s="308">
        <v>456</v>
      </c>
      <c r="G621" s="39"/>
      <c r="H621" s="45"/>
    </row>
    <row r="622" s="2" customFormat="1" ht="16.8" customHeight="1">
      <c r="A622" s="39"/>
      <c r="B622" s="45"/>
      <c r="C622" s="309" t="s">
        <v>39</v>
      </c>
      <c r="D622" s="309" t="s">
        <v>1497</v>
      </c>
      <c r="E622" s="17" t="s">
        <v>39</v>
      </c>
      <c r="F622" s="310">
        <v>456</v>
      </c>
      <c r="G622" s="39"/>
      <c r="H622" s="45"/>
    </row>
    <row r="623" s="2" customFormat="1" ht="16.8" customHeight="1">
      <c r="A623" s="39"/>
      <c r="B623" s="45"/>
      <c r="C623" s="309" t="s">
        <v>1498</v>
      </c>
      <c r="D623" s="309" t="s">
        <v>250</v>
      </c>
      <c r="E623" s="17" t="s">
        <v>39</v>
      </c>
      <c r="F623" s="310">
        <v>456</v>
      </c>
      <c r="G623" s="39"/>
      <c r="H623" s="45"/>
    </row>
    <row r="624" s="2" customFormat="1" ht="16.8" customHeight="1">
      <c r="A624" s="39"/>
      <c r="B624" s="45"/>
      <c r="C624" s="305" t="s">
        <v>1391</v>
      </c>
      <c r="D624" s="306" t="s">
        <v>1392</v>
      </c>
      <c r="E624" s="307" t="s">
        <v>191</v>
      </c>
      <c r="F624" s="308">
        <v>5</v>
      </c>
      <c r="G624" s="39"/>
      <c r="H624" s="45"/>
    </row>
    <row r="625" s="2" customFormat="1" ht="16.8" customHeight="1">
      <c r="A625" s="39"/>
      <c r="B625" s="45"/>
      <c r="C625" s="309" t="s">
        <v>39</v>
      </c>
      <c r="D625" s="309" t="s">
        <v>1425</v>
      </c>
      <c r="E625" s="17" t="s">
        <v>39</v>
      </c>
      <c r="F625" s="310">
        <v>5</v>
      </c>
      <c r="G625" s="39"/>
      <c r="H625" s="45"/>
    </row>
    <row r="626" s="2" customFormat="1" ht="16.8" customHeight="1">
      <c r="A626" s="39"/>
      <c r="B626" s="45"/>
      <c r="C626" s="309" t="s">
        <v>39</v>
      </c>
      <c r="D626" s="309" t="s">
        <v>1426</v>
      </c>
      <c r="E626" s="17" t="s">
        <v>39</v>
      </c>
      <c r="F626" s="310">
        <v>0</v>
      </c>
      <c r="G626" s="39"/>
      <c r="H626" s="45"/>
    </row>
    <row r="627" s="2" customFormat="1" ht="16.8" customHeight="1">
      <c r="A627" s="39"/>
      <c r="B627" s="45"/>
      <c r="C627" s="309" t="s">
        <v>1391</v>
      </c>
      <c r="D627" s="309" t="s">
        <v>250</v>
      </c>
      <c r="E627" s="17" t="s">
        <v>39</v>
      </c>
      <c r="F627" s="310">
        <v>5</v>
      </c>
      <c r="G627" s="39"/>
      <c r="H627" s="45"/>
    </row>
    <row r="628" s="2" customFormat="1" ht="16.8" customHeight="1">
      <c r="A628" s="39"/>
      <c r="B628" s="45"/>
      <c r="C628" s="311" t="s">
        <v>1673</v>
      </c>
      <c r="D628" s="39"/>
      <c r="E628" s="39"/>
      <c r="F628" s="39"/>
      <c r="G628" s="39"/>
      <c r="H628" s="45"/>
    </row>
    <row r="629" s="2" customFormat="1" ht="16.8" customHeight="1">
      <c r="A629" s="39"/>
      <c r="B629" s="45"/>
      <c r="C629" s="309" t="s">
        <v>1420</v>
      </c>
      <c r="D629" s="309" t="s">
        <v>1421</v>
      </c>
      <c r="E629" s="17" t="s">
        <v>191</v>
      </c>
      <c r="F629" s="310">
        <v>5</v>
      </c>
      <c r="G629" s="39"/>
      <c r="H629" s="45"/>
    </row>
    <row r="630" s="2" customFormat="1" ht="16.8" customHeight="1">
      <c r="A630" s="39"/>
      <c r="B630" s="45"/>
      <c r="C630" s="309" t="s">
        <v>1433</v>
      </c>
      <c r="D630" s="309" t="s">
        <v>1434</v>
      </c>
      <c r="E630" s="17" t="s">
        <v>191</v>
      </c>
      <c r="F630" s="310">
        <v>5</v>
      </c>
      <c r="G630" s="39"/>
      <c r="H630" s="45"/>
    </row>
    <row r="631" s="2" customFormat="1" ht="16.8" customHeight="1">
      <c r="A631" s="39"/>
      <c r="B631" s="45"/>
      <c r="C631" s="309" t="s">
        <v>298</v>
      </c>
      <c r="D631" s="309" t="s">
        <v>299</v>
      </c>
      <c r="E631" s="17" t="s">
        <v>191</v>
      </c>
      <c r="F631" s="310">
        <v>5</v>
      </c>
      <c r="G631" s="39"/>
      <c r="H631" s="45"/>
    </row>
    <row r="632" s="2" customFormat="1" ht="16.8" customHeight="1">
      <c r="A632" s="39"/>
      <c r="B632" s="45"/>
      <c r="C632" s="311" t="s">
        <v>1673</v>
      </c>
      <c r="D632" s="39"/>
      <c r="E632" s="39"/>
      <c r="F632" s="39"/>
      <c r="G632" s="39"/>
      <c r="H632" s="45"/>
    </row>
    <row r="633" s="2" customFormat="1">
      <c r="A633" s="39"/>
      <c r="B633" s="45"/>
      <c r="C633" s="309" t="s">
        <v>1004</v>
      </c>
      <c r="D633" s="309" t="s">
        <v>1005</v>
      </c>
      <c r="E633" s="17" t="s">
        <v>197</v>
      </c>
      <c r="F633" s="310">
        <v>420</v>
      </c>
      <c r="G633" s="39"/>
      <c r="H633" s="45"/>
    </row>
    <row r="634" s="2" customFormat="1" ht="16.8" customHeight="1">
      <c r="A634" s="39"/>
      <c r="B634" s="45"/>
      <c r="C634" s="309" t="s">
        <v>239</v>
      </c>
      <c r="D634" s="309" t="s">
        <v>240</v>
      </c>
      <c r="E634" s="17" t="s">
        <v>186</v>
      </c>
      <c r="F634" s="310">
        <v>0.41999999999999998</v>
      </c>
      <c r="G634" s="39"/>
      <c r="H634" s="45"/>
    </row>
    <row r="635" s="2" customFormat="1" ht="16.8" customHeight="1">
      <c r="A635" s="39"/>
      <c r="B635" s="45"/>
      <c r="C635" s="309" t="s">
        <v>1011</v>
      </c>
      <c r="D635" s="309" t="s">
        <v>1012</v>
      </c>
      <c r="E635" s="17" t="s">
        <v>197</v>
      </c>
      <c r="F635" s="310">
        <v>440</v>
      </c>
      <c r="G635" s="39"/>
      <c r="H635" s="45"/>
    </row>
    <row r="636" s="2" customFormat="1" ht="16.8" customHeight="1">
      <c r="A636" s="39"/>
      <c r="B636" s="45"/>
      <c r="C636" s="309" t="s">
        <v>324</v>
      </c>
      <c r="D636" s="309" t="s">
        <v>325</v>
      </c>
      <c r="E636" s="17" t="s">
        <v>191</v>
      </c>
      <c r="F636" s="310">
        <v>75</v>
      </c>
      <c r="G636" s="39"/>
      <c r="H636" s="45"/>
    </row>
    <row r="637" s="2" customFormat="1">
      <c r="A637" s="39"/>
      <c r="B637" s="45"/>
      <c r="C637" s="309" t="s">
        <v>506</v>
      </c>
      <c r="D637" s="309" t="s">
        <v>507</v>
      </c>
      <c r="E637" s="17" t="s">
        <v>197</v>
      </c>
      <c r="F637" s="310">
        <v>420</v>
      </c>
      <c r="G637" s="39"/>
      <c r="H637" s="45"/>
    </row>
    <row r="638" s="2" customFormat="1">
      <c r="A638" s="39"/>
      <c r="B638" s="45"/>
      <c r="C638" s="309" t="s">
        <v>378</v>
      </c>
      <c r="D638" s="309" t="s">
        <v>379</v>
      </c>
      <c r="E638" s="17" t="s">
        <v>197</v>
      </c>
      <c r="F638" s="310">
        <v>918</v>
      </c>
      <c r="G638" s="39"/>
      <c r="H638" s="45"/>
    </row>
    <row r="639" s="2" customFormat="1">
      <c r="A639" s="39"/>
      <c r="B639" s="45"/>
      <c r="C639" s="309" t="s">
        <v>1095</v>
      </c>
      <c r="D639" s="309" t="s">
        <v>1096</v>
      </c>
      <c r="E639" s="17" t="s">
        <v>182</v>
      </c>
      <c r="F639" s="310">
        <v>41.488</v>
      </c>
      <c r="G639" s="39"/>
      <c r="H639" s="45"/>
    </row>
    <row r="640" s="2" customFormat="1" ht="16.8" customHeight="1">
      <c r="A640" s="39"/>
      <c r="B640" s="45"/>
      <c r="C640" s="309" t="s">
        <v>489</v>
      </c>
      <c r="D640" s="309" t="s">
        <v>490</v>
      </c>
      <c r="E640" s="17" t="s">
        <v>197</v>
      </c>
      <c r="F640" s="310">
        <v>440</v>
      </c>
      <c r="G640" s="39"/>
      <c r="H640" s="45"/>
    </row>
    <row r="641" s="2" customFormat="1" ht="16.8" customHeight="1">
      <c r="A641" s="39"/>
      <c r="B641" s="45"/>
      <c r="C641" s="305" t="s">
        <v>973</v>
      </c>
      <c r="D641" s="306" t="s">
        <v>661</v>
      </c>
      <c r="E641" s="307" t="s">
        <v>447</v>
      </c>
      <c r="F641" s="308">
        <v>1396</v>
      </c>
      <c r="G641" s="39"/>
      <c r="H641" s="45"/>
    </row>
    <row r="642" s="2" customFormat="1" ht="16.8" customHeight="1">
      <c r="A642" s="39"/>
      <c r="B642" s="45"/>
      <c r="C642" s="309" t="s">
        <v>973</v>
      </c>
      <c r="D642" s="309" t="s">
        <v>1017</v>
      </c>
      <c r="E642" s="17" t="s">
        <v>39</v>
      </c>
      <c r="F642" s="310">
        <v>1396</v>
      </c>
      <c r="G642" s="39"/>
      <c r="H642" s="45"/>
    </row>
    <row r="643" s="2" customFormat="1" ht="16.8" customHeight="1">
      <c r="A643" s="39"/>
      <c r="B643" s="45"/>
      <c r="C643" s="311" t="s">
        <v>1673</v>
      </c>
      <c r="D643" s="39"/>
      <c r="E643" s="39"/>
      <c r="F643" s="39"/>
      <c r="G643" s="39"/>
      <c r="H643" s="45"/>
    </row>
    <row r="644" s="2" customFormat="1" ht="16.8" customHeight="1">
      <c r="A644" s="39"/>
      <c r="B644" s="45"/>
      <c r="C644" s="309" t="s">
        <v>303</v>
      </c>
      <c r="D644" s="309" t="s">
        <v>304</v>
      </c>
      <c r="E644" s="17" t="s">
        <v>191</v>
      </c>
      <c r="F644" s="310">
        <v>1396</v>
      </c>
      <c r="G644" s="39"/>
      <c r="H644" s="45"/>
    </row>
    <row r="645" s="2" customFormat="1" ht="16.8" customHeight="1">
      <c r="A645" s="39"/>
      <c r="B645" s="45"/>
      <c r="C645" s="309" t="s">
        <v>425</v>
      </c>
      <c r="D645" s="309" t="s">
        <v>426</v>
      </c>
      <c r="E645" s="17" t="s">
        <v>182</v>
      </c>
      <c r="F645" s="310">
        <v>0.251</v>
      </c>
      <c r="G645" s="39"/>
      <c r="H645" s="45"/>
    </row>
    <row r="646" s="2" customFormat="1" ht="16.8" customHeight="1">
      <c r="A646" s="39"/>
      <c r="B646" s="45"/>
      <c r="C646" s="309" t="s">
        <v>1029</v>
      </c>
      <c r="D646" s="309" t="s">
        <v>1030</v>
      </c>
      <c r="E646" s="17" t="s">
        <v>191</v>
      </c>
      <c r="F646" s="310">
        <v>2792</v>
      </c>
      <c r="G646" s="39"/>
      <c r="H646" s="45"/>
    </row>
    <row r="647" s="2" customFormat="1" ht="16.8" customHeight="1">
      <c r="A647" s="39"/>
      <c r="B647" s="45"/>
      <c r="C647" s="309" t="s">
        <v>1025</v>
      </c>
      <c r="D647" s="309" t="s">
        <v>1026</v>
      </c>
      <c r="E647" s="17" t="s">
        <v>191</v>
      </c>
      <c r="F647" s="310">
        <v>2792</v>
      </c>
      <c r="G647" s="39"/>
      <c r="H647" s="45"/>
    </row>
    <row r="648" s="2" customFormat="1" ht="16.8" customHeight="1">
      <c r="A648" s="39"/>
      <c r="B648" s="45"/>
      <c r="C648" s="309" t="s">
        <v>1035</v>
      </c>
      <c r="D648" s="309" t="s">
        <v>1036</v>
      </c>
      <c r="E648" s="17" t="s">
        <v>191</v>
      </c>
      <c r="F648" s="310">
        <v>2792</v>
      </c>
      <c r="G648" s="39"/>
      <c r="H648" s="45"/>
    </row>
    <row r="649" s="2" customFormat="1" ht="16.8" customHeight="1">
      <c r="A649" s="39"/>
      <c r="B649" s="45"/>
      <c r="C649" s="309" t="s">
        <v>1032</v>
      </c>
      <c r="D649" s="309" t="s">
        <v>1033</v>
      </c>
      <c r="E649" s="17" t="s">
        <v>191</v>
      </c>
      <c r="F649" s="310">
        <v>2792</v>
      </c>
      <c r="G649" s="39"/>
      <c r="H649" s="45"/>
    </row>
    <row r="650" s="2" customFormat="1" ht="16.8" customHeight="1">
      <c r="A650" s="39"/>
      <c r="B650" s="45"/>
      <c r="C650" s="309" t="s">
        <v>1019</v>
      </c>
      <c r="D650" s="309" t="s">
        <v>1020</v>
      </c>
      <c r="E650" s="17" t="s">
        <v>191</v>
      </c>
      <c r="F650" s="310">
        <v>1396</v>
      </c>
      <c r="G650" s="39"/>
      <c r="H650" s="45"/>
    </row>
    <row r="651" s="2" customFormat="1" ht="16.8" customHeight="1">
      <c r="A651" s="39"/>
      <c r="B651" s="45"/>
      <c r="C651" s="309" t="s">
        <v>1022</v>
      </c>
      <c r="D651" s="309" t="s">
        <v>1023</v>
      </c>
      <c r="E651" s="17" t="s">
        <v>191</v>
      </c>
      <c r="F651" s="310">
        <v>1396</v>
      </c>
      <c r="G651" s="39"/>
      <c r="H651" s="45"/>
    </row>
    <row r="652" s="2" customFormat="1" ht="16.8" customHeight="1">
      <c r="A652" s="39"/>
      <c r="B652" s="45"/>
      <c r="C652" s="305" t="s">
        <v>1058</v>
      </c>
      <c r="D652" s="306" t="s">
        <v>1687</v>
      </c>
      <c r="E652" s="307" t="s">
        <v>578</v>
      </c>
      <c r="F652" s="308">
        <v>16.559999999999999</v>
      </c>
      <c r="G652" s="39"/>
      <c r="H652" s="45"/>
    </row>
    <row r="653" s="2" customFormat="1" ht="16.8" customHeight="1">
      <c r="A653" s="39"/>
      <c r="B653" s="45"/>
      <c r="C653" s="309" t="s">
        <v>39</v>
      </c>
      <c r="D653" s="309" t="s">
        <v>1056</v>
      </c>
      <c r="E653" s="17" t="s">
        <v>39</v>
      </c>
      <c r="F653" s="310">
        <v>7.9199999999999999</v>
      </c>
      <c r="G653" s="39"/>
      <c r="H653" s="45"/>
    </row>
    <row r="654" s="2" customFormat="1" ht="16.8" customHeight="1">
      <c r="A654" s="39"/>
      <c r="B654" s="45"/>
      <c r="C654" s="309" t="s">
        <v>39</v>
      </c>
      <c r="D654" s="309" t="s">
        <v>1057</v>
      </c>
      <c r="E654" s="17" t="s">
        <v>39</v>
      </c>
      <c r="F654" s="310">
        <v>8.6400000000000006</v>
      </c>
      <c r="G654" s="39"/>
      <c r="H654" s="45"/>
    </row>
    <row r="655" s="2" customFormat="1" ht="16.8" customHeight="1">
      <c r="A655" s="39"/>
      <c r="B655" s="45"/>
      <c r="C655" s="309" t="s">
        <v>1058</v>
      </c>
      <c r="D655" s="309" t="s">
        <v>250</v>
      </c>
      <c r="E655" s="17" t="s">
        <v>39</v>
      </c>
      <c r="F655" s="310">
        <v>16.559999999999999</v>
      </c>
      <c r="G655" s="39"/>
      <c r="H655" s="45"/>
    </row>
    <row r="656" s="2" customFormat="1" ht="16.8" customHeight="1">
      <c r="A656" s="39"/>
      <c r="B656" s="45"/>
      <c r="C656" s="305" t="s">
        <v>984</v>
      </c>
      <c r="D656" s="306" t="s">
        <v>985</v>
      </c>
      <c r="E656" s="307" t="s">
        <v>191</v>
      </c>
      <c r="F656" s="308">
        <v>26</v>
      </c>
      <c r="G656" s="39"/>
      <c r="H656" s="45"/>
    </row>
    <row r="657" s="2" customFormat="1" ht="16.8" customHeight="1">
      <c r="A657" s="39"/>
      <c r="B657" s="45"/>
      <c r="C657" s="309" t="s">
        <v>39</v>
      </c>
      <c r="D657" s="309" t="s">
        <v>1062</v>
      </c>
      <c r="E657" s="17" t="s">
        <v>39</v>
      </c>
      <c r="F657" s="310">
        <v>0</v>
      </c>
      <c r="G657" s="39"/>
      <c r="H657" s="45"/>
    </row>
    <row r="658" s="2" customFormat="1" ht="16.8" customHeight="1">
      <c r="A658" s="39"/>
      <c r="B658" s="45"/>
      <c r="C658" s="309" t="s">
        <v>39</v>
      </c>
      <c r="D658" s="309" t="s">
        <v>1063</v>
      </c>
      <c r="E658" s="17" t="s">
        <v>39</v>
      </c>
      <c r="F658" s="310">
        <v>22</v>
      </c>
      <c r="G658" s="39"/>
      <c r="H658" s="45"/>
    </row>
    <row r="659" s="2" customFormat="1" ht="16.8" customHeight="1">
      <c r="A659" s="39"/>
      <c r="B659" s="45"/>
      <c r="C659" s="309" t="s">
        <v>39</v>
      </c>
      <c r="D659" s="309" t="s">
        <v>1064</v>
      </c>
      <c r="E659" s="17" t="s">
        <v>39</v>
      </c>
      <c r="F659" s="310">
        <v>24</v>
      </c>
      <c r="G659" s="39"/>
      <c r="H659" s="45"/>
    </row>
    <row r="660" s="2" customFormat="1" ht="16.8" customHeight="1">
      <c r="A660" s="39"/>
      <c r="B660" s="45"/>
      <c r="C660" s="309" t="s">
        <v>39</v>
      </c>
      <c r="D660" s="309" t="s">
        <v>1065</v>
      </c>
      <c r="E660" s="17" t="s">
        <v>39</v>
      </c>
      <c r="F660" s="310">
        <v>-20</v>
      </c>
      <c r="G660" s="39"/>
      <c r="H660" s="45"/>
    </row>
    <row r="661" s="2" customFormat="1" ht="16.8" customHeight="1">
      <c r="A661" s="39"/>
      <c r="B661" s="45"/>
      <c r="C661" s="309" t="s">
        <v>984</v>
      </c>
      <c r="D661" s="309" t="s">
        <v>250</v>
      </c>
      <c r="E661" s="17" t="s">
        <v>39</v>
      </c>
      <c r="F661" s="310">
        <v>26</v>
      </c>
      <c r="G661" s="39"/>
      <c r="H661" s="45"/>
    </row>
    <row r="662" s="2" customFormat="1" ht="16.8" customHeight="1">
      <c r="A662" s="39"/>
      <c r="B662" s="45"/>
      <c r="C662" s="311" t="s">
        <v>1673</v>
      </c>
      <c r="D662" s="39"/>
      <c r="E662" s="39"/>
      <c r="F662" s="39"/>
      <c r="G662" s="39"/>
      <c r="H662" s="45"/>
    </row>
    <row r="663" s="2" customFormat="1" ht="16.8" customHeight="1">
      <c r="A663" s="39"/>
      <c r="B663" s="45"/>
      <c r="C663" s="309" t="s">
        <v>1059</v>
      </c>
      <c r="D663" s="309" t="s">
        <v>1060</v>
      </c>
      <c r="E663" s="17" t="s">
        <v>191</v>
      </c>
      <c r="F663" s="310">
        <v>26</v>
      </c>
      <c r="G663" s="39"/>
      <c r="H663" s="45"/>
    </row>
    <row r="664" s="2" customFormat="1">
      <c r="A664" s="39"/>
      <c r="B664" s="45"/>
      <c r="C664" s="309" t="s">
        <v>387</v>
      </c>
      <c r="D664" s="309" t="s">
        <v>388</v>
      </c>
      <c r="E664" s="17" t="s">
        <v>182</v>
      </c>
      <c r="F664" s="310">
        <v>70.087999999999994</v>
      </c>
      <c r="G664" s="39"/>
      <c r="H664" s="45"/>
    </row>
    <row r="665" s="2" customFormat="1" ht="16.8" customHeight="1">
      <c r="A665" s="39"/>
      <c r="B665" s="45"/>
      <c r="C665" s="309" t="s">
        <v>535</v>
      </c>
      <c r="D665" s="309" t="s">
        <v>536</v>
      </c>
      <c r="E665" s="17" t="s">
        <v>182</v>
      </c>
      <c r="F665" s="310">
        <v>90.831999999999994</v>
      </c>
      <c r="G665" s="39"/>
      <c r="H665" s="45"/>
    </row>
    <row r="666" s="2" customFormat="1" ht="16.8" customHeight="1">
      <c r="A666" s="39"/>
      <c r="B666" s="45"/>
      <c r="C666" s="305" t="s">
        <v>981</v>
      </c>
      <c r="D666" s="306" t="s">
        <v>982</v>
      </c>
      <c r="E666" s="307" t="s">
        <v>191</v>
      </c>
      <c r="F666" s="308">
        <v>26</v>
      </c>
      <c r="G666" s="39"/>
      <c r="H666" s="45"/>
    </row>
    <row r="667" s="2" customFormat="1" ht="16.8" customHeight="1">
      <c r="A667" s="39"/>
      <c r="B667" s="45"/>
      <c r="C667" s="309" t="s">
        <v>39</v>
      </c>
      <c r="D667" s="309" t="s">
        <v>979</v>
      </c>
      <c r="E667" s="17" t="s">
        <v>39</v>
      </c>
      <c r="F667" s="310">
        <v>26</v>
      </c>
      <c r="G667" s="39"/>
      <c r="H667" s="45"/>
    </row>
    <row r="668" s="2" customFormat="1" ht="16.8" customHeight="1">
      <c r="A668" s="39"/>
      <c r="B668" s="45"/>
      <c r="C668" s="309" t="s">
        <v>981</v>
      </c>
      <c r="D668" s="309" t="s">
        <v>250</v>
      </c>
      <c r="E668" s="17" t="s">
        <v>39</v>
      </c>
      <c r="F668" s="310">
        <v>26</v>
      </c>
      <c r="G668" s="39"/>
      <c r="H668" s="45"/>
    </row>
    <row r="669" s="2" customFormat="1" ht="16.8" customHeight="1">
      <c r="A669" s="39"/>
      <c r="B669" s="45"/>
      <c r="C669" s="311" t="s">
        <v>1673</v>
      </c>
      <c r="D669" s="39"/>
      <c r="E669" s="39"/>
      <c r="F669" s="39"/>
      <c r="G669" s="39"/>
      <c r="H669" s="45"/>
    </row>
    <row r="670" s="2" customFormat="1" ht="16.8" customHeight="1">
      <c r="A670" s="39"/>
      <c r="B670" s="45"/>
      <c r="C670" s="309" t="s">
        <v>995</v>
      </c>
      <c r="D670" s="309" t="s">
        <v>996</v>
      </c>
      <c r="E670" s="17" t="s">
        <v>191</v>
      </c>
      <c r="F670" s="310">
        <v>26</v>
      </c>
      <c r="G670" s="39"/>
      <c r="H670" s="45"/>
    </row>
    <row r="671" s="2" customFormat="1">
      <c r="A671" s="39"/>
      <c r="B671" s="45"/>
      <c r="C671" s="309" t="s">
        <v>387</v>
      </c>
      <c r="D671" s="309" t="s">
        <v>388</v>
      </c>
      <c r="E671" s="17" t="s">
        <v>182</v>
      </c>
      <c r="F671" s="310">
        <v>70.087999999999994</v>
      </c>
      <c r="G671" s="39"/>
      <c r="H671" s="45"/>
    </row>
    <row r="672" s="2" customFormat="1" ht="16.8" customHeight="1">
      <c r="A672" s="39"/>
      <c r="B672" s="45"/>
      <c r="C672" s="309" t="s">
        <v>535</v>
      </c>
      <c r="D672" s="309" t="s">
        <v>536</v>
      </c>
      <c r="E672" s="17" t="s">
        <v>182</v>
      </c>
      <c r="F672" s="310">
        <v>90.831999999999994</v>
      </c>
      <c r="G672" s="39"/>
      <c r="H672" s="45"/>
    </row>
    <row r="673" s="2" customFormat="1" ht="16.8" customHeight="1">
      <c r="A673" s="39"/>
      <c r="B673" s="45"/>
      <c r="C673" s="305" t="s">
        <v>848</v>
      </c>
      <c r="D673" s="306" t="s">
        <v>848</v>
      </c>
      <c r="E673" s="307" t="s">
        <v>182</v>
      </c>
      <c r="F673" s="308">
        <v>539</v>
      </c>
      <c r="G673" s="39"/>
      <c r="H673" s="45"/>
    </row>
    <row r="674" s="2" customFormat="1" ht="16.8" customHeight="1">
      <c r="A674" s="39"/>
      <c r="B674" s="45"/>
      <c r="C674" s="309" t="s">
        <v>39</v>
      </c>
      <c r="D674" s="309" t="s">
        <v>1087</v>
      </c>
      <c r="E674" s="17" t="s">
        <v>39</v>
      </c>
      <c r="F674" s="310">
        <v>539</v>
      </c>
      <c r="G674" s="39"/>
      <c r="H674" s="45"/>
    </row>
    <row r="675" s="2" customFormat="1" ht="16.8" customHeight="1">
      <c r="A675" s="39"/>
      <c r="B675" s="45"/>
      <c r="C675" s="309" t="s">
        <v>848</v>
      </c>
      <c r="D675" s="309" t="s">
        <v>250</v>
      </c>
      <c r="E675" s="17" t="s">
        <v>39</v>
      </c>
      <c r="F675" s="310">
        <v>539</v>
      </c>
      <c r="G675" s="39"/>
      <c r="H675" s="45"/>
    </row>
    <row r="676" s="2" customFormat="1" ht="16.8" customHeight="1">
      <c r="A676" s="39"/>
      <c r="B676" s="45"/>
      <c r="C676" s="311" t="s">
        <v>1673</v>
      </c>
      <c r="D676" s="39"/>
      <c r="E676" s="39"/>
      <c r="F676" s="39"/>
      <c r="G676" s="39"/>
      <c r="H676" s="45"/>
    </row>
    <row r="677" s="2" customFormat="1" ht="16.8" customHeight="1">
      <c r="A677" s="39"/>
      <c r="B677" s="45"/>
      <c r="C677" s="309" t="s">
        <v>291</v>
      </c>
      <c r="D677" s="309" t="s">
        <v>292</v>
      </c>
      <c r="E677" s="17" t="s">
        <v>182</v>
      </c>
      <c r="F677" s="310">
        <v>539</v>
      </c>
      <c r="G677" s="39"/>
      <c r="H677" s="45"/>
    </row>
    <row r="678" s="2" customFormat="1" ht="16.8" customHeight="1">
      <c r="A678" s="39"/>
      <c r="B678" s="45"/>
      <c r="C678" s="309" t="s">
        <v>251</v>
      </c>
      <c r="D678" s="309" t="s">
        <v>252</v>
      </c>
      <c r="E678" s="17" t="s">
        <v>253</v>
      </c>
      <c r="F678" s="310">
        <v>336.875</v>
      </c>
      <c r="G678" s="39"/>
      <c r="H678" s="45"/>
    </row>
    <row r="679" s="2" customFormat="1" ht="16.8" customHeight="1">
      <c r="A679" s="39"/>
      <c r="B679" s="45"/>
      <c r="C679" s="305" t="s">
        <v>976</v>
      </c>
      <c r="D679" s="306" t="s">
        <v>977</v>
      </c>
      <c r="E679" s="307" t="s">
        <v>197</v>
      </c>
      <c r="F679" s="308">
        <v>20</v>
      </c>
      <c r="G679" s="39"/>
      <c r="H679" s="45"/>
    </row>
    <row r="680" s="2" customFormat="1" ht="16.8" customHeight="1">
      <c r="A680" s="39"/>
      <c r="B680" s="45"/>
      <c r="C680" s="309" t="s">
        <v>39</v>
      </c>
      <c r="D680" s="309" t="s">
        <v>1003</v>
      </c>
      <c r="E680" s="17" t="s">
        <v>39</v>
      </c>
      <c r="F680" s="310">
        <v>20</v>
      </c>
      <c r="G680" s="39"/>
      <c r="H680" s="45"/>
    </row>
    <row r="681" s="2" customFormat="1" ht="16.8" customHeight="1">
      <c r="A681" s="39"/>
      <c r="B681" s="45"/>
      <c r="C681" s="309" t="s">
        <v>976</v>
      </c>
      <c r="D681" s="309" t="s">
        <v>250</v>
      </c>
      <c r="E681" s="17" t="s">
        <v>39</v>
      </c>
      <c r="F681" s="310">
        <v>20</v>
      </c>
      <c r="G681" s="39"/>
      <c r="H681" s="45"/>
    </row>
    <row r="682" s="2" customFormat="1" ht="16.8" customHeight="1">
      <c r="A682" s="39"/>
      <c r="B682" s="45"/>
      <c r="C682" s="311" t="s">
        <v>1673</v>
      </c>
      <c r="D682" s="39"/>
      <c r="E682" s="39"/>
      <c r="F682" s="39"/>
      <c r="G682" s="39"/>
      <c r="H682" s="45"/>
    </row>
    <row r="683" s="2" customFormat="1">
      <c r="A683" s="39"/>
      <c r="B683" s="45"/>
      <c r="C683" s="309" t="s">
        <v>998</v>
      </c>
      <c r="D683" s="309" t="s">
        <v>999</v>
      </c>
      <c r="E683" s="17" t="s">
        <v>197</v>
      </c>
      <c r="F683" s="310">
        <v>20</v>
      </c>
      <c r="G683" s="39"/>
      <c r="H683" s="45"/>
    </row>
    <row r="684" s="2" customFormat="1" ht="16.8" customHeight="1">
      <c r="A684" s="39"/>
      <c r="B684" s="45"/>
      <c r="C684" s="309" t="s">
        <v>1011</v>
      </c>
      <c r="D684" s="309" t="s">
        <v>1012</v>
      </c>
      <c r="E684" s="17" t="s">
        <v>197</v>
      </c>
      <c r="F684" s="310">
        <v>440</v>
      </c>
      <c r="G684" s="39"/>
      <c r="H684" s="45"/>
    </row>
    <row r="685" s="2" customFormat="1" ht="16.8" customHeight="1">
      <c r="A685" s="39"/>
      <c r="B685" s="45"/>
      <c r="C685" s="309" t="s">
        <v>324</v>
      </c>
      <c r="D685" s="309" t="s">
        <v>325</v>
      </c>
      <c r="E685" s="17" t="s">
        <v>191</v>
      </c>
      <c r="F685" s="310">
        <v>75</v>
      </c>
      <c r="G685" s="39"/>
      <c r="H685" s="45"/>
    </row>
    <row r="686" s="2" customFormat="1">
      <c r="A686" s="39"/>
      <c r="B686" s="45"/>
      <c r="C686" s="309" t="s">
        <v>378</v>
      </c>
      <c r="D686" s="309" t="s">
        <v>379</v>
      </c>
      <c r="E686" s="17" t="s">
        <v>197</v>
      </c>
      <c r="F686" s="310">
        <v>918</v>
      </c>
      <c r="G686" s="39"/>
      <c r="H686" s="45"/>
    </row>
    <row r="687" s="2" customFormat="1" ht="16.8" customHeight="1">
      <c r="A687" s="39"/>
      <c r="B687" s="45"/>
      <c r="C687" s="309" t="s">
        <v>489</v>
      </c>
      <c r="D687" s="309" t="s">
        <v>490</v>
      </c>
      <c r="E687" s="17" t="s">
        <v>197</v>
      </c>
      <c r="F687" s="310">
        <v>440</v>
      </c>
      <c r="G687" s="39"/>
      <c r="H687" s="45"/>
    </row>
    <row r="688" s="2" customFormat="1" ht="16.8" customHeight="1">
      <c r="A688" s="39"/>
      <c r="B688" s="45"/>
      <c r="C688" s="305" t="s">
        <v>979</v>
      </c>
      <c r="D688" s="306" t="s">
        <v>980</v>
      </c>
      <c r="E688" s="307" t="s">
        <v>191</v>
      </c>
      <c r="F688" s="308">
        <v>26</v>
      </c>
      <c r="G688" s="39"/>
      <c r="H688" s="45"/>
    </row>
    <row r="689" s="2" customFormat="1" ht="16.8" customHeight="1">
      <c r="A689" s="39"/>
      <c r="B689" s="45"/>
      <c r="C689" s="309" t="s">
        <v>39</v>
      </c>
      <c r="D689" s="309" t="s">
        <v>992</v>
      </c>
      <c r="E689" s="17" t="s">
        <v>39</v>
      </c>
      <c r="F689" s="310">
        <v>4</v>
      </c>
      <c r="G689" s="39"/>
      <c r="H689" s="45"/>
    </row>
    <row r="690" s="2" customFormat="1" ht="16.8" customHeight="1">
      <c r="A690" s="39"/>
      <c r="B690" s="45"/>
      <c r="C690" s="309" t="s">
        <v>39</v>
      </c>
      <c r="D690" s="309" t="s">
        <v>993</v>
      </c>
      <c r="E690" s="17" t="s">
        <v>39</v>
      </c>
      <c r="F690" s="310">
        <v>12</v>
      </c>
      <c r="G690" s="39"/>
      <c r="H690" s="45"/>
    </row>
    <row r="691" s="2" customFormat="1" ht="16.8" customHeight="1">
      <c r="A691" s="39"/>
      <c r="B691" s="45"/>
      <c r="C691" s="309" t="s">
        <v>39</v>
      </c>
      <c r="D691" s="309" t="s">
        <v>994</v>
      </c>
      <c r="E691" s="17" t="s">
        <v>39</v>
      </c>
      <c r="F691" s="310">
        <v>10</v>
      </c>
      <c r="G691" s="39"/>
      <c r="H691" s="45"/>
    </row>
    <row r="692" s="2" customFormat="1" ht="16.8" customHeight="1">
      <c r="A692" s="39"/>
      <c r="B692" s="45"/>
      <c r="C692" s="309" t="s">
        <v>979</v>
      </c>
      <c r="D692" s="309" t="s">
        <v>250</v>
      </c>
      <c r="E692" s="17" t="s">
        <v>39</v>
      </c>
      <c r="F692" s="310">
        <v>26</v>
      </c>
      <c r="G692" s="39"/>
      <c r="H692" s="45"/>
    </row>
    <row r="693" s="2" customFormat="1" ht="16.8" customHeight="1">
      <c r="A693" s="39"/>
      <c r="B693" s="45"/>
      <c r="C693" s="311" t="s">
        <v>1673</v>
      </c>
      <c r="D693" s="39"/>
      <c r="E693" s="39"/>
      <c r="F693" s="39"/>
      <c r="G693" s="39"/>
      <c r="H693" s="45"/>
    </row>
    <row r="694" s="2" customFormat="1">
      <c r="A694" s="39"/>
      <c r="B694" s="45"/>
      <c r="C694" s="309" t="s">
        <v>988</v>
      </c>
      <c r="D694" s="309" t="s">
        <v>989</v>
      </c>
      <c r="E694" s="17" t="s">
        <v>191</v>
      </c>
      <c r="F694" s="310">
        <v>26</v>
      </c>
      <c r="G694" s="39"/>
      <c r="H694" s="45"/>
    </row>
    <row r="695" s="2" customFormat="1" ht="16.8" customHeight="1">
      <c r="A695" s="39"/>
      <c r="B695" s="45"/>
      <c r="C695" s="309" t="s">
        <v>995</v>
      </c>
      <c r="D695" s="309" t="s">
        <v>996</v>
      </c>
      <c r="E695" s="17" t="s">
        <v>191</v>
      </c>
      <c r="F695" s="310">
        <v>26</v>
      </c>
      <c r="G695" s="39"/>
      <c r="H695" s="45"/>
    </row>
    <row r="696" s="2" customFormat="1" ht="26.4" customHeight="1">
      <c r="A696" s="39"/>
      <c r="B696" s="45"/>
      <c r="C696" s="304" t="s">
        <v>1688</v>
      </c>
      <c r="D696" s="304" t="s">
        <v>127</v>
      </c>
      <c r="E696" s="39"/>
      <c r="F696" s="39"/>
      <c r="G696" s="39"/>
      <c r="H696" s="45"/>
    </row>
    <row r="697" s="2" customFormat="1" ht="16.8" customHeight="1">
      <c r="A697" s="39"/>
      <c r="B697" s="45"/>
      <c r="C697" s="305" t="s">
        <v>1140</v>
      </c>
      <c r="D697" s="306" t="s">
        <v>1043</v>
      </c>
      <c r="E697" s="307" t="s">
        <v>39</v>
      </c>
      <c r="F697" s="308">
        <v>4</v>
      </c>
      <c r="G697" s="39"/>
      <c r="H697" s="45"/>
    </row>
    <row r="698" s="2" customFormat="1" ht="16.8" customHeight="1">
      <c r="A698" s="39"/>
      <c r="B698" s="45"/>
      <c r="C698" s="309" t="s">
        <v>39</v>
      </c>
      <c r="D698" s="309" t="s">
        <v>242</v>
      </c>
      <c r="E698" s="17" t="s">
        <v>39</v>
      </c>
      <c r="F698" s="310">
        <v>4</v>
      </c>
      <c r="G698" s="39"/>
      <c r="H698" s="45"/>
    </row>
    <row r="699" s="2" customFormat="1" ht="16.8" customHeight="1">
      <c r="A699" s="39"/>
      <c r="B699" s="45"/>
      <c r="C699" s="309" t="s">
        <v>1140</v>
      </c>
      <c r="D699" s="309" t="s">
        <v>250</v>
      </c>
      <c r="E699" s="17" t="s">
        <v>39</v>
      </c>
      <c r="F699" s="310">
        <v>4</v>
      </c>
      <c r="G699" s="39"/>
      <c r="H699" s="45"/>
    </row>
    <row r="700" s="2" customFormat="1" ht="16.8" customHeight="1">
      <c r="A700" s="39"/>
      <c r="B700" s="45"/>
      <c r="C700" s="305" t="s">
        <v>1111</v>
      </c>
      <c r="D700" s="306" t="s">
        <v>1050</v>
      </c>
      <c r="E700" s="307" t="s">
        <v>39</v>
      </c>
      <c r="F700" s="308">
        <v>326</v>
      </c>
      <c r="G700" s="39"/>
      <c r="H700" s="45"/>
    </row>
    <row r="701" s="2" customFormat="1" ht="16.8" customHeight="1">
      <c r="A701" s="39"/>
      <c r="B701" s="45"/>
      <c r="C701" s="309" t="s">
        <v>39</v>
      </c>
      <c r="D701" s="309" t="s">
        <v>1049</v>
      </c>
      <c r="E701" s="17" t="s">
        <v>39</v>
      </c>
      <c r="F701" s="310">
        <v>100</v>
      </c>
      <c r="G701" s="39"/>
      <c r="H701" s="45"/>
    </row>
    <row r="702" s="2" customFormat="1" ht="16.8" customHeight="1">
      <c r="A702" s="39"/>
      <c r="B702" s="45"/>
      <c r="C702" s="309" t="s">
        <v>39</v>
      </c>
      <c r="D702" s="309" t="s">
        <v>1115</v>
      </c>
      <c r="E702" s="17" t="s">
        <v>39</v>
      </c>
      <c r="F702" s="310">
        <v>126</v>
      </c>
      <c r="G702" s="39"/>
      <c r="H702" s="45"/>
    </row>
    <row r="703" s="2" customFormat="1" ht="16.8" customHeight="1">
      <c r="A703" s="39"/>
      <c r="B703" s="45"/>
      <c r="C703" s="309" t="s">
        <v>39</v>
      </c>
      <c r="D703" s="309" t="s">
        <v>1049</v>
      </c>
      <c r="E703" s="17" t="s">
        <v>39</v>
      </c>
      <c r="F703" s="310">
        <v>100</v>
      </c>
      <c r="G703" s="39"/>
      <c r="H703" s="45"/>
    </row>
    <row r="704" s="2" customFormat="1" ht="16.8" customHeight="1">
      <c r="A704" s="39"/>
      <c r="B704" s="45"/>
      <c r="C704" s="309" t="s">
        <v>1111</v>
      </c>
      <c r="D704" s="309" t="s">
        <v>250</v>
      </c>
      <c r="E704" s="17" t="s">
        <v>39</v>
      </c>
      <c r="F704" s="310">
        <v>326</v>
      </c>
      <c r="G704" s="39"/>
      <c r="H704" s="45"/>
    </row>
    <row r="705" s="2" customFormat="1" ht="16.8" customHeight="1">
      <c r="A705" s="39"/>
      <c r="B705" s="45"/>
      <c r="C705" s="311" t="s">
        <v>1673</v>
      </c>
      <c r="D705" s="39"/>
      <c r="E705" s="39"/>
      <c r="F705" s="39"/>
      <c r="G705" s="39"/>
      <c r="H705" s="45"/>
    </row>
    <row r="706" s="2" customFormat="1">
      <c r="A706" s="39"/>
      <c r="B706" s="45"/>
      <c r="C706" s="309" t="s">
        <v>378</v>
      </c>
      <c r="D706" s="309" t="s">
        <v>379</v>
      </c>
      <c r="E706" s="17" t="s">
        <v>197</v>
      </c>
      <c r="F706" s="310">
        <v>326</v>
      </c>
      <c r="G706" s="39"/>
      <c r="H706" s="45"/>
    </row>
    <row r="707" s="2" customFormat="1" ht="16.8" customHeight="1">
      <c r="A707" s="39"/>
      <c r="B707" s="45"/>
      <c r="C707" s="309" t="s">
        <v>401</v>
      </c>
      <c r="D707" s="309" t="s">
        <v>402</v>
      </c>
      <c r="E707" s="17" t="s">
        <v>197</v>
      </c>
      <c r="F707" s="310">
        <v>326</v>
      </c>
      <c r="G707" s="39"/>
      <c r="H707" s="45"/>
    </row>
    <row r="708" s="2" customFormat="1" ht="16.8" customHeight="1">
      <c r="A708" s="39"/>
      <c r="B708" s="45"/>
      <c r="C708" s="309" t="s">
        <v>303</v>
      </c>
      <c r="D708" s="309" t="s">
        <v>304</v>
      </c>
      <c r="E708" s="17" t="s">
        <v>191</v>
      </c>
      <c r="F708" s="310">
        <v>496</v>
      </c>
      <c r="G708" s="39"/>
      <c r="H708" s="45"/>
    </row>
    <row r="709" s="2" customFormat="1" ht="16.8" customHeight="1">
      <c r="A709" s="39"/>
      <c r="B709" s="45"/>
      <c r="C709" s="305" t="s">
        <v>1113</v>
      </c>
      <c r="D709" s="306" t="s">
        <v>653</v>
      </c>
      <c r="E709" s="307" t="s">
        <v>182</v>
      </c>
      <c r="F709" s="308">
        <v>12.446</v>
      </c>
      <c r="G709" s="39"/>
      <c r="H709" s="45"/>
    </row>
    <row r="710" s="2" customFormat="1">
      <c r="A710" s="39"/>
      <c r="B710" s="45"/>
      <c r="C710" s="309" t="s">
        <v>39</v>
      </c>
      <c r="D710" s="309" t="s">
        <v>1147</v>
      </c>
      <c r="E710" s="17" t="s">
        <v>39</v>
      </c>
      <c r="F710" s="310">
        <v>12.446</v>
      </c>
      <c r="G710" s="39"/>
      <c r="H710" s="45"/>
    </row>
    <row r="711" s="2" customFormat="1" ht="16.8" customHeight="1">
      <c r="A711" s="39"/>
      <c r="B711" s="45"/>
      <c r="C711" s="309" t="s">
        <v>1113</v>
      </c>
      <c r="D711" s="309" t="s">
        <v>250</v>
      </c>
      <c r="E711" s="17" t="s">
        <v>39</v>
      </c>
      <c r="F711" s="310">
        <v>12.446</v>
      </c>
      <c r="G711" s="39"/>
      <c r="H711" s="45"/>
    </row>
    <row r="712" s="2" customFormat="1" ht="16.8" customHeight="1">
      <c r="A712" s="39"/>
      <c r="B712" s="45"/>
      <c r="C712" s="311" t="s">
        <v>1673</v>
      </c>
      <c r="D712" s="39"/>
      <c r="E712" s="39"/>
      <c r="F712" s="39"/>
      <c r="G712" s="39"/>
      <c r="H712" s="45"/>
    </row>
    <row r="713" s="2" customFormat="1">
      <c r="A713" s="39"/>
      <c r="B713" s="45"/>
      <c r="C713" s="309" t="s">
        <v>1095</v>
      </c>
      <c r="D713" s="309" t="s">
        <v>1096</v>
      </c>
      <c r="E713" s="17" t="s">
        <v>182</v>
      </c>
      <c r="F713" s="310">
        <v>12.446</v>
      </c>
      <c r="G713" s="39"/>
      <c r="H713" s="45"/>
    </row>
    <row r="714" s="2" customFormat="1">
      <c r="A714" s="39"/>
      <c r="B714" s="45"/>
      <c r="C714" s="309" t="s">
        <v>387</v>
      </c>
      <c r="D714" s="309" t="s">
        <v>388</v>
      </c>
      <c r="E714" s="17" t="s">
        <v>182</v>
      </c>
      <c r="F714" s="310">
        <v>12.446</v>
      </c>
      <c r="G714" s="39"/>
      <c r="H714" s="45"/>
    </row>
    <row r="715" s="2" customFormat="1" ht="16.8" customHeight="1">
      <c r="A715" s="39"/>
      <c r="B715" s="45"/>
      <c r="C715" s="309" t="s">
        <v>535</v>
      </c>
      <c r="D715" s="309" t="s">
        <v>536</v>
      </c>
      <c r="E715" s="17" t="s">
        <v>182</v>
      </c>
      <c r="F715" s="310">
        <v>18.669</v>
      </c>
      <c r="G715" s="39"/>
      <c r="H715" s="45"/>
    </row>
    <row r="716" s="2" customFormat="1" ht="16.8" customHeight="1">
      <c r="A716" s="39"/>
      <c r="B716" s="45"/>
      <c r="C716" s="305" t="s">
        <v>1115</v>
      </c>
      <c r="D716" s="306" t="s">
        <v>971</v>
      </c>
      <c r="E716" s="307" t="s">
        <v>197</v>
      </c>
      <c r="F716" s="308">
        <v>126</v>
      </c>
      <c r="G716" s="39"/>
      <c r="H716" s="45"/>
    </row>
    <row r="717" s="2" customFormat="1" ht="16.8" customHeight="1">
      <c r="A717" s="39"/>
      <c r="B717" s="45"/>
      <c r="C717" s="309" t="s">
        <v>39</v>
      </c>
      <c r="D717" s="309" t="s">
        <v>1124</v>
      </c>
      <c r="E717" s="17" t="s">
        <v>39</v>
      </c>
      <c r="F717" s="310">
        <v>61</v>
      </c>
      <c r="G717" s="39"/>
      <c r="H717" s="45"/>
    </row>
    <row r="718" s="2" customFormat="1" ht="16.8" customHeight="1">
      <c r="A718" s="39"/>
      <c r="B718" s="45"/>
      <c r="C718" s="309" t="s">
        <v>39</v>
      </c>
      <c r="D718" s="309" t="s">
        <v>1125</v>
      </c>
      <c r="E718" s="17" t="s">
        <v>39</v>
      </c>
      <c r="F718" s="310">
        <v>65</v>
      </c>
      <c r="G718" s="39"/>
      <c r="H718" s="45"/>
    </row>
    <row r="719" s="2" customFormat="1" ht="16.8" customHeight="1">
      <c r="A719" s="39"/>
      <c r="B719" s="45"/>
      <c r="C719" s="309" t="s">
        <v>1115</v>
      </c>
      <c r="D719" s="309" t="s">
        <v>250</v>
      </c>
      <c r="E719" s="17" t="s">
        <v>39</v>
      </c>
      <c r="F719" s="310">
        <v>126</v>
      </c>
      <c r="G719" s="39"/>
      <c r="H719" s="45"/>
    </row>
    <row r="720" s="2" customFormat="1" ht="16.8" customHeight="1">
      <c r="A720" s="39"/>
      <c r="B720" s="45"/>
      <c r="C720" s="311" t="s">
        <v>1673</v>
      </c>
      <c r="D720" s="39"/>
      <c r="E720" s="39"/>
      <c r="F720" s="39"/>
      <c r="G720" s="39"/>
      <c r="H720" s="45"/>
    </row>
    <row r="721" s="2" customFormat="1">
      <c r="A721" s="39"/>
      <c r="B721" s="45"/>
      <c r="C721" s="309" t="s">
        <v>1004</v>
      </c>
      <c r="D721" s="309" t="s">
        <v>1005</v>
      </c>
      <c r="E721" s="17" t="s">
        <v>197</v>
      </c>
      <c r="F721" s="310">
        <v>126</v>
      </c>
      <c r="G721" s="39"/>
      <c r="H721" s="45"/>
    </row>
    <row r="722" s="2" customFormat="1" ht="16.8" customHeight="1">
      <c r="A722" s="39"/>
      <c r="B722" s="45"/>
      <c r="C722" s="309" t="s">
        <v>239</v>
      </c>
      <c r="D722" s="309" t="s">
        <v>240</v>
      </c>
      <c r="E722" s="17" t="s">
        <v>186</v>
      </c>
      <c r="F722" s="310">
        <v>0.126</v>
      </c>
      <c r="G722" s="39"/>
      <c r="H722" s="45"/>
    </row>
    <row r="723" s="2" customFormat="1" ht="16.8" customHeight="1">
      <c r="A723" s="39"/>
      <c r="B723" s="45"/>
      <c r="C723" s="309" t="s">
        <v>1011</v>
      </c>
      <c r="D723" s="309" t="s">
        <v>1012</v>
      </c>
      <c r="E723" s="17" t="s">
        <v>197</v>
      </c>
      <c r="F723" s="310">
        <v>126</v>
      </c>
      <c r="G723" s="39"/>
      <c r="H723" s="45"/>
    </row>
    <row r="724" s="2" customFormat="1" ht="16.8" customHeight="1">
      <c r="A724" s="39"/>
      <c r="B724" s="45"/>
      <c r="C724" s="309" t="s">
        <v>324</v>
      </c>
      <c r="D724" s="309" t="s">
        <v>325</v>
      </c>
      <c r="E724" s="17" t="s">
        <v>191</v>
      </c>
      <c r="F724" s="310">
        <v>22</v>
      </c>
      <c r="G724" s="39"/>
      <c r="H724" s="45"/>
    </row>
    <row r="725" s="2" customFormat="1">
      <c r="A725" s="39"/>
      <c r="B725" s="45"/>
      <c r="C725" s="309" t="s">
        <v>506</v>
      </c>
      <c r="D725" s="309" t="s">
        <v>507</v>
      </c>
      <c r="E725" s="17" t="s">
        <v>197</v>
      </c>
      <c r="F725" s="310">
        <v>126</v>
      </c>
      <c r="G725" s="39"/>
      <c r="H725" s="45"/>
    </row>
    <row r="726" s="2" customFormat="1">
      <c r="A726" s="39"/>
      <c r="B726" s="45"/>
      <c r="C726" s="309" t="s">
        <v>378</v>
      </c>
      <c r="D726" s="309" t="s">
        <v>379</v>
      </c>
      <c r="E726" s="17" t="s">
        <v>197</v>
      </c>
      <c r="F726" s="310">
        <v>326</v>
      </c>
      <c r="G726" s="39"/>
      <c r="H726" s="45"/>
    </row>
    <row r="727" s="2" customFormat="1">
      <c r="A727" s="39"/>
      <c r="B727" s="45"/>
      <c r="C727" s="309" t="s">
        <v>1095</v>
      </c>
      <c r="D727" s="309" t="s">
        <v>1096</v>
      </c>
      <c r="E727" s="17" t="s">
        <v>182</v>
      </c>
      <c r="F727" s="310">
        <v>12.446</v>
      </c>
      <c r="G727" s="39"/>
      <c r="H727" s="45"/>
    </row>
    <row r="728" s="2" customFormat="1" ht="16.8" customHeight="1">
      <c r="A728" s="39"/>
      <c r="B728" s="45"/>
      <c r="C728" s="309" t="s">
        <v>489</v>
      </c>
      <c r="D728" s="309" t="s">
        <v>490</v>
      </c>
      <c r="E728" s="17" t="s">
        <v>197</v>
      </c>
      <c r="F728" s="310">
        <v>126</v>
      </c>
      <c r="G728" s="39"/>
      <c r="H728" s="45"/>
    </row>
    <row r="729" s="2" customFormat="1" ht="16.8" customHeight="1">
      <c r="A729" s="39"/>
      <c r="B729" s="45"/>
      <c r="C729" s="305" t="s">
        <v>1117</v>
      </c>
      <c r="D729" s="306" t="s">
        <v>661</v>
      </c>
      <c r="E729" s="307" t="s">
        <v>447</v>
      </c>
      <c r="F729" s="308">
        <v>496</v>
      </c>
      <c r="G729" s="39"/>
      <c r="H729" s="45"/>
    </row>
    <row r="730" s="2" customFormat="1" ht="16.8" customHeight="1">
      <c r="A730" s="39"/>
      <c r="B730" s="45"/>
      <c r="C730" s="309" t="s">
        <v>1117</v>
      </c>
      <c r="D730" s="309" t="s">
        <v>1127</v>
      </c>
      <c r="E730" s="17" t="s">
        <v>39</v>
      </c>
      <c r="F730" s="310">
        <v>496</v>
      </c>
      <c r="G730" s="39"/>
      <c r="H730" s="45"/>
    </row>
    <row r="731" s="2" customFormat="1" ht="16.8" customHeight="1">
      <c r="A731" s="39"/>
      <c r="B731" s="45"/>
      <c r="C731" s="311" t="s">
        <v>1673</v>
      </c>
      <c r="D731" s="39"/>
      <c r="E731" s="39"/>
      <c r="F731" s="39"/>
      <c r="G731" s="39"/>
      <c r="H731" s="45"/>
    </row>
    <row r="732" s="2" customFormat="1" ht="16.8" customHeight="1">
      <c r="A732" s="39"/>
      <c r="B732" s="45"/>
      <c r="C732" s="309" t="s">
        <v>303</v>
      </c>
      <c r="D732" s="309" t="s">
        <v>304</v>
      </c>
      <c r="E732" s="17" t="s">
        <v>191</v>
      </c>
      <c r="F732" s="310">
        <v>496</v>
      </c>
      <c r="G732" s="39"/>
      <c r="H732" s="45"/>
    </row>
    <row r="733" s="2" customFormat="1" ht="16.8" customHeight="1">
      <c r="A733" s="39"/>
      <c r="B733" s="45"/>
      <c r="C733" s="309" t="s">
        <v>425</v>
      </c>
      <c r="D733" s="309" t="s">
        <v>426</v>
      </c>
      <c r="E733" s="17" t="s">
        <v>182</v>
      </c>
      <c r="F733" s="310">
        <v>0.088999999999999996</v>
      </c>
      <c r="G733" s="39"/>
      <c r="H733" s="45"/>
    </row>
    <row r="734" s="2" customFormat="1" ht="16.8" customHeight="1">
      <c r="A734" s="39"/>
      <c r="B734" s="45"/>
      <c r="C734" s="309" t="s">
        <v>1029</v>
      </c>
      <c r="D734" s="309" t="s">
        <v>1030</v>
      </c>
      <c r="E734" s="17" t="s">
        <v>191</v>
      </c>
      <c r="F734" s="310">
        <v>992</v>
      </c>
      <c r="G734" s="39"/>
      <c r="H734" s="45"/>
    </row>
    <row r="735" s="2" customFormat="1" ht="16.8" customHeight="1">
      <c r="A735" s="39"/>
      <c r="B735" s="45"/>
      <c r="C735" s="309" t="s">
        <v>1025</v>
      </c>
      <c r="D735" s="309" t="s">
        <v>1026</v>
      </c>
      <c r="E735" s="17" t="s">
        <v>191</v>
      </c>
      <c r="F735" s="310">
        <v>992</v>
      </c>
      <c r="G735" s="39"/>
      <c r="H735" s="45"/>
    </row>
    <row r="736" s="2" customFormat="1" ht="16.8" customHeight="1">
      <c r="A736" s="39"/>
      <c r="B736" s="45"/>
      <c r="C736" s="309" t="s">
        <v>1035</v>
      </c>
      <c r="D736" s="309" t="s">
        <v>1036</v>
      </c>
      <c r="E736" s="17" t="s">
        <v>191</v>
      </c>
      <c r="F736" s="310">
        <v>992</v>
      </c>
      <c r="G736" s="39"/>
      <c r="H736" s="45"/>
    </row>
    <row r="737" s="2" customFormat="1" ht="16.8" customHeight="1">
      <c r="A737" s="39"/>
      <c r="B737" s="45"/>
      <c r="C737" s="309" t="s">
        <v>1032</v>
      </c>
      <c r="D737" s="309" t="s">
        <v>1033</v>
      </c>
      <c r="E737" s="17" t="s">
        <v>191</v>
      </c>
      <c r="F737" s="310">
        <v>992</v>
      </c>
      <c r="G737" s="39"/>
      <c r="H737" s="45"/>
    </row>
    <row r="738" s="2" customFormat="1" ht="16.8" customHeight="1">
      <c r="A738" s="39"/>
      <c r="B738" s="45"/>
      <c r="C738" s="309" t="s">
        <v>1019</v>
      </c>
      <c r="D738" s="309" t="s">
        <v>1020</v>
      </c>
      <c r="E738" s="17" t="s">
        <v>191</v>
      </c>
      <c r="F738" s="310">
        <v>496</v>
      </c>
      <c r="G738" s="39"/>
      <c r="H738" s="45"/>
    </row>
    <row r="739" s="2" customFormat="1" ht="16.8" customHeight="1">
      <c r="A739" s="39"/>
      <c r="B739" s="45"/>
      <c r="C739" s="309" t="s">
        <v>1022</v>
      </c>
      <c r="D739" s="309" t="s">
        <v>1023</v>
      </c>
      <c r="E739" s="17" t="s">
        <v>191</v>
      </c>
      <c r="F739" s="310">
        <v>496</v>
      </c>
      <c r="G739" s="39"/>
      <c r="H739" s="45"/>
    </row>
    <row r="740" s="2" customFormat="1" ht="26.4" customHeight="1">
      <c r="A740" s="39"/>
      <c r="B740" s="45"/>
      <c r="C740" s="304" t="s">
        <v>1689</v>
      </c>
      <c r="D740" s="304" t="s">
        <v>130</v>
      </c>
      <c r="E740" s="39"/>
      <c r="F740" s="39"/>
      <c r="G740" s="39"/>
      <c r="H740" s="45"/>
    </row>
    <row r="741" s="2" customFormat="1" ht="16.8" customHeight="1">
      <c r="A741" s="39"/>
      <c r="B741" s="45"/>
      <c r="C741" s="305" t="s">
        <v>1182</v>
      </c>
      <c r="D741" s="306" t="s">
        <v>1182</v>
      </c>
      <c r="E741" s="307" t="s">
        <v>39</v>
      </c>
      <c r="F741" s="308">
        <v>8</v>
      </c>
      <c r="G741" s="39"/>
      <c r="H741" s="45"/>
    </row>
    <row r="742" s="2" customFormat="1" ht="16.8" customHeight="1">
      <c r="A742" s="39"/>
      <c r="B742" s="45"/>
      <c r="C742" s="309" t="s">
        <v>39</v>
      </c>
      <c r="D742" s="309" t="s">
        <v>289</v>
      </c>
      <c r="E742" s="17" t="s">
        <v>39</v>
      </c>
      <c r="F742" s="310">
        <v>8</v>
      </c>
      <c r="G742" s="39"/>
      <c r="H742" s="45"/>
    </row>
    <row r="743" s="2" customFormat="1" ht="16.8" customHeight="1">
      <c r="A743" s="39"/>
      <c r="B743" s="45"/>
      <c r="C743" s="309" t="s">
        <v>1182</v>
      </c>
      <c r="D743" s="309" t="s">
        <v>250</v>
      </c>
      <c r="E743" s="17" t="s">
        <v>39</v>
      </c>
      <c r="F743" s="310">
        <v>8</v>
      </c>
      <c r="G743" s="39"/>
      <c r="H743" s="45"/>
    </row>
    <row r="744" s="2" customFormat="1" ht="16.8" customHeight="1">
      <c r="A744" s="39"/>
      <c r="B744" s="45"/>
      <c r="C744" s="305" t="s">
        <v>1154</v>
      </c>
      <c r="D744" s="306" t="s">
        <v>1154</v>
      </c>
      <c r="E744" s="307" t="s">
        <v>39</v>
      </c>
      <c r="F744" s="308">
        <v>390</v>
      </c>
      <c r="G744" s="39"/>
      <c r="H744" s="45"/>
    </row>
    <row r="745" s="2" customFormat="1" ht="16.8" customHeight="1">
      <c r="A745" s="39"/>
      <c r="B745" s="45"/>
      <c r="C745" s="309" t="s">
        <v>39</v>
      </c>
      <c r="D745" s="309" t="s">
        <v>383</v>
      </c>
      <c r="E745" s="17" t="s">
        <v>39</v>
      </c>
      <c r="F745" s="310">
        <v>200</v>
      </c>
      <c r="G745" s="39"/>
      <c r="H745" s="45"/>
    </row>
    <row r="746" s="2" customFormat="1" ht="16.8" customHeight="1">
      <c r="A746" s="39"/>
      <c r="B746" s="45"/>
      <c r="C746" s="309" t="s">
        <v>39</v>
      </c>
      <c r="D746" s="309" t="s">
        <v>1158</v>
      </c>
      <c r="E746" s="17" t="s">
        <v>39</v>
      </c>
      <c r="F746" s="310">
        <v>190</v>
      </c>
      <c r="G746" s="39"/>
      <c r="H746" s="45"/>
    </row>
    <row r="747" s="2" customFormat="1" ht="16.8" customHeight="1">
      <c r="A747" s="39"/>
      <c r="B747" s="45"/>
      <c r="C747" s="309" t="s">
        <v>39</v>
      </c>
      <c r="D747" s="309" t="s">
        <v>1187</v>
      </c>
      <c r="E747" s="17" t="s">
        <v>39</v>
      </c>
      <c r="F747" s="310">
        <v>0</v>
      </c>
      <c r="G747" s="39"/>
      <c r="H747" s="45"/>
    </row>
    <row r="748" s="2" customFormat="1" ht="16.8" customHeight="1">
      <c r="A748" s="39"/>
      <c r="B748" s="45"/>
      <c r="C748" s="309" t="s">
        <v>1154</v>
      </c>
      <c r="D748" s="309" t="s">
        <v>250</v>
      </c>
      <c r="E748" s="17" t="s">
        <v>39</v>
      </c>
      <c r="F748" s="310">
        <v>390</v>
      </c>
      <c r="G748" s="39"/>
      <c r="H748" s="45"/>
    </row>
    <row r="749" s="2" customFormat="1" ht="16.8" customHeight="1">
      <c r="A749" s="39"/>
      <c r="B749" s="45"/>
      <c r="C749" s="311" t="s">
        <v>1673</v>
      </c>
      <c r="D749" s="39"/>
      <c r="E749" s="39"/>
      <c r="F749" s="39"/>
      <c r="G749" s="39"/>
      <c r="H749" s="45"/>
    </row>
    <row r="750" s="2" customFormat="1">
      <c r="A750" s="39"/>
      <c r="B750" s="45"/>
      <c r="C750" s="309" t="s">
        <v>378</v>
      </c>
      <c r="D750" s="309" t="s">
        <v>379</v>
      </c>
      <c r="E750" s="17" t="s">
        <v>197</v>
      </c>
      <c r="F750" s="310">
        <v>390</v>
      </c>
      <c r="G750" s="39"/>
      <c r="H750" s="45"/>
    </row>
    <row r="751" s="2" customFormat="1" ht="16.8" customHeight="1">
      <c r="A751" s="39"/>
      <c r="B751" s="45"/>
      <c r="C751" s="309" t="s">
        <v>401</v>
      </c>
      <c r="D751" s="309" t="s">
        <v>402</v>
      </c>
      <c r="E751" s="17" t="s">
        <v>197</v>
      </c>
      <c r="F751" s="310">
        <v>390</v>
      </c>
      <c r="G751" s="39"/>
      <c r="H751" s="45"/>
    </row>
    <row r="752" s="2" customFormat="1" ht="16.8" customHeight="1">
      <c r="A752" s="39"/>
      <c r="B752" s="45"/>
      <c r="C752" s="309" t="s">
        <v>303</v>
      </c>
      <c r="D752" s="309" t="s">
        <v>304</v>
      </c>
      <c r="E752" s="17" t="s">
        <v>191</v>
      </c>
      <c r="F752" s="310">
        <v>640</v>
      </c>
      <c r="G752" s="39"/>
      <c r="H752" s="45"/>
    </row>
    <row r="753" s="2" customFormat="1" ht="16.8" customHeight="1">
      <c r="A753" s="39"/>
      <c r="B753" s="45"/>
      <c r="C753" s="305" t="s">
        <v>1113</v>
      </c>
      <c r="D753" s="306" t="s">
        <v>653</v>
      </c>
      <c r="E753" s="307" t="s">
        <v>182</v>
      </c>
      <c r="F753" s="308">
        <v>18.768000000000001</v>
      </c>
      <c r="G753" s="39"/>
      <c r="H753" s="45"/>
    </row>
    <row r="754" s="2" customFormat="1">
      <c r="A754" s="39"/>
      <c r="B754" s="45"/>
      <c r="C754" s="309" t="s">
        <v>39</v>
      </c>
      <c r="D754" s="309" t="s">
        <v>1191</v>
      </c>
      <c r="E754" s="17" t="s">
        <v>39</v>
      </c>
      <c r="F754" s="310">
        <v>18.768000000000001</v>
      </c>
      <c r="G754" s="39"/>
      <c r="H754" s="45"/>
    </row>
    <row r="755" s="2" customFormat="1" ht="16.8" customHeight="1">
      <c r="A755" s="39"/>
      <c r="B755" s="45"/>
      <c r="C755" s="309" t="s">
        <v>1113</v>
      </c>
      <c r="D755" s="309" t="s">
        <v>250</v>
      </c>
      <c r="E755" s="17" t="s">
        <v>39</v>
      </c>
      <c r="F755" s="310">
        <v>18.768000000000001</v>
      </c>
      <c r="G755" s="39"/>
      <c r="H755" s="45"/>
    </row>
    <row r="756" s="2" customFormat="1" ht="16.8" customHeight="1">
      <c r="A756" s="39"/>
      <c r="B756" s="45"/>
      <c r="C756" s="311" t="s">
        <v>1673</v>
      </c>
      <c r="D756" s="39"/>
      <c r="E756" s="39"/>
      <c r="F756" s="39"/>
      <c r="G756" s="39"/>
      <c r="H756" s="45"/>
    </row>
    <row r="757" s="2" customFormat="1">
      <c r="A757" s="39"/>
      <c r="B757" s="45"/>
      <c r="C757" s="309" t="s">
        <v>1095</v>
      </c>
      <c r="D757" s="309" t="s">
        <v>1096</v>
      </c>
      <c r="E757" s="17" t="s">
        <v>182</v>
      </c>
      <c r="F757" s="310">
        <v>18.768000000000001</v>
      </c>
      <c r="G757" s="39"/>
      <c r="H757" s="45"/>
    </row>
    <row r="758" s="2" customFormat="1">
      <c r="A758" s="39"/>
      <c r="B758" s="45"/>
      <c r="C758" s="309" t="s">
        <v>387</v>
      </c>
      <c r="D758" s="309" t="s">
        <v>388</v>
      </c>
      <c r="E758" s="17" t="s">
        <v>182</v>
      </c>
      <c r="F758" s="310">
        <v>18.768000000000001</v>
      </c>
      <c r="G758" s="39"/>
      <c r="H758" s="45"/>
    </row>
    <row r="759" s="2" customFormat="1" ht="16.8" customHeight="1">
      <c r="A759" s="39"/>
      <c r="B759" s="45"/>
      <c r="C759" s="309" t="s">
        <v>535</v>
      </c>
      <c r="D759" s="309" t="s">
        <v>536</v>
      </c>
      <c r="E759" s="17" t="s">
        <v>182</v>
      </c>
      <c r="F759" s="310">
        <v>28.152000000000001</v>
      </c>
      <c r="G759" s="39"/>
      <c r="H759" s="45"/>
    </row>
    <row r="760" s="2" customFormat="1" ht="16.8" customHeight="1">
      <c r="A760" s="39"/>
      <c r="B760" s="45"/>
      <c r="C760" s="305" t="s">
        <v>1157</v>
      </c>
      <c r="D760" s="306" t="s">
        <v>656</v>
      </c>
      <c r="E760" s="307" t="s">
        <v>191</v>
      </c>
      <c r="F760" s="308">
        <v>2</v>
      </c>
      <c r="G760" s="39"/>
      <c r="H760" s="45"/>
    </row>
    <row r="761" s="2" customFormat="1" ht="16.8" customHeight="1">
      <c r="A761" s="39"/>
      <c r="B761" s="45"/>
      <c r="C761" s="309" t="s">
        <v>39</v>
      </c>
      <c r="D761" s="309" t="s">
        <v>1200</v>
      </c>
      <c r="E761" s="17" t="s">
        <v>39</v>
      </c>
      <c r="F761" s="310">
        <v>1</v>
      </c>
      <c r="G761" s="39"/>
      <c r="H761" s="45"/>
    </row>
    <row r="762" s="2" customFormat="1" ht="16.8" customHeight="1">
      <c r="A762" s="39"/>
      <c r="B762" s="45"/>
      <c r="C762" s="309" t="s">
        <v>39</v>
      </c>
      <c r="D762" s="309" t="s">
        <v>1201</v>
      </c>
      <c r="E762" s="17" t="s">
        <v>39</v>
      </c>
      <c r="F762" s="310">
        <v>1</v>
      </c>
      <c r="G762" s="39"/>
      <c r="H762" s="45"/>
    </row>
    <row r="763" s="2" customFormat="1" ht="16.8" customHeight="1">
      <c r="A763" s="39"/>
      <c r="B763" s="45"/>
      <c r="C763" s="309" t="s">
        <v>1157</v>
      </c>
      <c r="D763" s="309" t="s">
        <v>250</v>
      </c>
      <c r="E763" s="17" t="s">
        <v>39</v>
      </c>
      <c r="F763" s="310">
        <v>2</v>
      </c>
      <c r="G763" s="39"/>
      <c r="H763" s="45"/>
    </row>
    <row r="764" s="2" customFormat="1" ht="16.8" customHeight="1">
      <c r="A764" s="39"/>
      <c r="B764" s="45"/>
      <c r="C764" s="311" t="s">
        <v>1673</v>
      </c>
      <c r="D764" s="39"/>
      <c r="E764" s="39"/>
      <c r="F764" s="39"/>
      <c r="G764" s="39"/>
      <c r="H764" s="45"/>
    </row>
    <row r="765" s="2" customFormat="1" ht="16.8" customHeight="1">
      <c r="A765" s="39"/>
      <c r="B765" s="45"/>
      <c r="C765" s="309" t="s">
        <v>314</v>
      </c>
      <c r="D765" s="309" t="s">
        <v>315</v>
      </c>
      <c r="E765" s="17" t="s">
        <v>191</v>
      </c>
      <c r="F765" s="310">
        <v>2</v>
      </c>
      <c r="G765" s="39"/>
      <c r="H765" s="45"/>
    </row>
    <row r="766" s="2" customFormat="1" ht="16.8" customHeight="1">
      <c r="A766" s="39"/>
      <c r="B766" s="45"/>
      <c r="C766" s="309" t="s">
        <v>681</v>
      </c>
      <c r="D766" s="309" t="s">
        <v>682</v>
      </c>
      <c r="E766" s="17" t="s">
        <v>197</v>
      </c>
      <c r="F766" s="310">
        <v>7</v>
      </c>
      <c r="G766" s="39"/>
      <c r="H766" s="45"/>
    </row>
    <row r="767" s="2" customFormat="1" ht="16.8" customHeight="1">
      <c r="A767" s="39"/>
      <c r="B767" s="45"/>
      <c r="C767" s="305" t="s">
        <v>1158</v>
      </c>
      <c r="D767" s="306" t="s">
        <v>971</v>
      </c>
      <c r="E767" s="307" t="s">
        <v>197</v>
      </c>
      <c r="F767" s="308">
        <v>190</v>
      </c>
      <c r="G767" s="39"/>
      <c r="H767" s="45"/>
    </row>
    <row r="768" s="2" customFormat="1" ht="16.8" customHeight="1">
      <c r="A768" s="39"/>
      <c r="B768" s="45"/>
      <c r="C768" s="309" t="s">
        <v>39</v>
      </c>
      <c r="D768" s="309" t="s">
        <v>1166</v>
      </c>
      <c r="E768" s="17" t="s">
        <v>39</v>
      </c>
      <c r="F768" s="310">
        <v>46</v>
      </c>
      <c r="G768" s="39"/>
      <c r="H768" s="45"/>
    </row>
    <row r="769" s="2" customFormat="1" ht="16.8" customHeight="1">
      <c r="A769" s="39"/>
      <c r="B769" s="45"/>
      <c r="C769" s="309" t="s">
        <v>39</v>
      </c>
      <c r="D769" s="309" t="s">
        <v>1167</v>
      </c>
      <c r="E769" s="17" t="s">
        <v>39</v>
      </c>
      <c r="F769" s="310">
        <v>144</v>
      </c>
      <c r="G769" s="39"/>
      <c r="H769" s="45"/>
    </row>
    <row r="770" s="2" customFormat="1" ht="16.8" customHeight="1">
      <c r="A770" s="39"/>
      <c r="B770" s="45"/>
      <c r="C770" s="309" t="s">
        <v>1158</v>
      </c>
      <c r="D770" s="309" t="s">
        <v>250</v>
      </c>
      <c r="E770" s="17" t="s">
        <v>39</v>
      </c>
      <c r="F770" s="310">
        <v>190</v>
      </c>
      <c r="G770" s="39"/>
      <c r="H770" s="45"/>
    </row>
    <row r="771" s="2" customFormat="1" ht="16.8" customHeight="1">
      <c r="A771" s="39"/>
      <c r="B771" s="45"/>
      <c r="C771" s="311" t="s">
        <v>1673</v>
      </c>
      <c r="D771" s="39"/>
      <c r="E771" s="39"/>
      <c r="F771" s="39"/>
      <c r="G771" s="39"/>
      <c r="H771" s="45"/>
    </row>
    <row r="772" s="2" customFormat="1">
      <c r="A772" s="39"/>
      <c r="B772" s="45"/>
      <c r="C772" s="309" t="s">
        <v>283</v>
      </c>
      <c r="D772" s="309" t="s">
        <v>284</v>
      </c>
      <c r="E772" s="17" t="s">
        <v>197</v>
      </c>
      <c r="F772" s="310">
        <v>190</v>
      </c>
      <c r="G772" s="39"/>
      <c r="H772" s="45"/>
    </row>
    <row r="773" s="2" customFormat="1" ht="16.8" customHeight="1">
      <c r="A773" s="39"/>
      <c r="B773" s="45"/>
      <c r="C773" s="309" t="s">
        <v>239</v>
      </c>
      <c r="D773" s="309" t="s">
        <v>240</v>
      </c>
      <c r="E773" s="17" t="s">
        <v>186</v>
      </c>
      <c r="F773" s="310">
        <v>0.19</v>
      </c>
      <c r="G773" s="39"/>
      <c r="H773" s="45"/>
    </row>
    <row r="774" s="2" customFormat="1" ht="16.8" customHeight="1">
      <c r="A774" s="39"/>
      <c r="B774" s="45"/>
      <c r="C774" s="309" t="s">
        <v>1011</v>
      </c>
      <c r="D774" s="309" t="s">
        <v>1012</v>
      </c>
      <c r="E774" s="17" t="s">
        <v>197</v>
      </c>
      <c r="F774" s="310">
        <v>190</v>
      </c>
      <c r="G774" s="39"/>
      <c r="H774" s="45"/>
    </row>
    <row r="775" s="2" customFormat="1" ht="16.8" customHeight="1">
      <c r="A775" s="39"/>
      <c r="B775" s="45"/>
      <c r="C775" s="309" t="s">
        <v>324</v>
      </c>
      <c r="D775" s="309" t="s">
        <v>325</v>
      </c>
      <c r="E775" s="17" t="s">
        <v>191</v>
      </c>
      <c r="F775" s="310">
        <v>32</v>
      </c>
      <c r="G775" s="39"/>
      <c r="H775" s="45"/>
    </row>
    <row r="776" s="2" customFormat="1">
      <c r="A776" s="39"/>
      <c r="B776" s="45"/>
      <c r="C776" s="309" t="s">
        <v>506</v>
      </c>
      <c r="D776" s="309" t="s">
        <v>507</v>
      </c>
      <c r="E776" s="17" t="s">
        <v>197</v>
      </c>
      <c r="F776" s="310">
        <v>190</v>
      </c>
      <c r="G776" s="39"/>
      <c r="H776" s="45"/>
    </row>
    <row r="777" s="2" customFormat="1">
      <c r="A777" s="39"/>
      <c r="B777" s="45"/>
      <c r="C777" s="309" t="s">
        <v>378</v>
      </c>
      <c r="D777" s="309" t="s">
        <v>379</v>
      </c>
      <c r="E777" s="17" t="s">
        <v>197</v>
      </c>
      <c r="F777" s="310">
        <v>390</v>
      </c>
      <c r="G777" s="39"/>
      <c r="H777" s="45"/>
    </row>
    <row r="778" s="2" customFormat="1">
      <c r="A778" s="39"/>
      <c r="B778" s="45"/>
      <c r="C778" s="309" t="s">
        <v>1095</v>
      </c>
      <c r="D778" s="309" t="s">
        <v>1096</v>
      </c>
      <c r="E778" s="17" t="s">
        <v>182</v>
      </c>
      <c r="F778" s="310">
        <v>18.768000000000001</v>
      </c>
      <c r="G778" s="39"/>
      <c r="H778" s="45"/>
    </row>
    <row r="779" s="2" customFormat="1" ht="16.8" customHeight="1">
      <c r="A779" s="39"/>
      <c r="B779" s="45"/>
      <c r="C779" s="309" t="s">
        <v>489</v>
      </c>
      <c r="D779" s="309" t="s">
        <v>490</v>
      </c>
      <c r="E779" s="17" t="s">
        <v>197</v>
      </c>
      <c r="F779" s="310">
        <v>190</v>
      </c>
      <c r="G779" s="39"/>
      <c r="H779" s="45"/>
    </row>
    <row r="780" s="2" customFormat="1" ht="16.8" customHeight="1">
      <c r="A780" s="39"/>
      <c r="B780" s="45"/>
      <c r="C780" s="305" t="s">
        <v>1160</v>
      </c>
      <c r="D780" s="306" t="s">
        <v>661</v>
      </c>
      <c r="E780" s="307" t="s">
        <v>447</v>
      </c>
      <c r="F780" s="308">
        <v>640</v>
      </c>
      <c r="G780" s="39"/>
      <c r="H780" s="45"/>
    </row>
    <row r="781" s="2" customFormat="1" ht="16.8" customHeight="1">
      <c r="A781" s="39"/>
      <c r="B781" s="45"/>
      <c r="C781" s="309" t="s">
        <v>1160</v>
      </c>
      <c r="D781" s="309" t="s">
        <v>1169</v>
      </c>
      <c r="E781" s="17" t="s">
        <v>39</v>
      </c>
      <c r="F781" s="310">
        <v>640</v>
      </c>
      <c r="G781" s="39"/>
      <c r="H781" s="45"/>
    </row>
    <row r="782" s="2" customFormat="1" ht="16.8" customHeight="1">
      <c r="A782" s="39"/>
      <c r="B782" s="45"/>
      <c r="C782" s="311" t="s">
        <v>1673</v>
      </c>
      <c r="D782" s="39"/>
      <c r="E782" s="39"/>
      <c r="F782" s="39"/>
      <c r="G782" s="39"/>
      <c r="H782" s="45"/>
    </row>
    <row r="783" s="2" customFormat="1" ht="16.8" customHeight="1">
      <c r="A783" s="39"/>
      <c r="B783" s="45"/>
      <c r="C783" s="309" t="s">
        <v>303</v>
      </c>
      <c r="D783" s="309" t="s">
        <v>304</v>
      </c>
      <c r="E783" s="17" t="s">
        <v>191</v>
      </c>
      <c r="F783" s="310">
        <v>640</v>
      </c>
      <c r="G783" s="39"/>
      <c r="H783" s="45"/>
    </row>
    <row r="784" s="2" customFormat="1" ht="16.8" customHeight="1">
      <c r="A784" s="39"/>
      <c r="B784" s="45"/>
      <c r="C784" s="309" t="s">
        <v>425</v>
      </c>
      <c r="D784" s="309" t="s">
        <v>426</v>
      </c>
      <c r="E784" s="17" t="s">
        <v>182</v>
      </c>
      <c r="F784" s="310">
        <v>0.11500000000000001</v>
      </c>
      <c r="G784" s="39"/>
      <c r="H784" s="45"/>
    </row>
    <row r="785" s="2" customFormat="1" ht="16.8" customHeight="1">
      <c r="A785" s="39"/>
      <c r="B785" s="45"/>
      <c r="C785" s="309" t="s">
        <v>1029</v>
      </c>
      <c r="D785" s="309" t="s">
        <v>1030</v>
      </c>
      <c r="E785" s="17" t="s">
        <v>191</v>
      </c>
      <c r="F785" s="310">
        <v>1280</v>
      </c>
      <c r="G785" s="39"/>
      <c r="H785" s="45"/>
    </row>
    <row r="786" s="2" customFormat="1" ht="16.8" customHeight="1">
      <c r="A786" s="39"/>
      <c r="B786" s="45"/>
      <c r="C786" s="309" t="s">
        <v>1025</v>
      </c>
      <c r="D786" s="309" t="s">
        <v>1026</v>
      </c>
      <c r="E786" s="17" t="s">
        <v>191</v>
      </c>
      <c r="F786" s="310">
        <v>1280</v>
      </c>
      <c r="G786" s="39"/>
      <c r="H786" s="45"/>
    </row>
    <row r="787" s="2" customFormat="1" ht="16.8" customHeight="1">
      <c r="A787" s="39"/>
      <c r="B787" s="45"/>
      <c r="C787" s="309" t="s">
        <v>1035</v>
      </c>
      <c r="D787" s="309" t="s">
        <v>1036</v>
      </c>
      <c r="E787" s="17" t="s">
        <v>191</v>
      </c>
      <c r="F787" s="310">
        <v>1280</v>
      </c>
      <c r="G787" s="39"/>
      <c r="H787" s="45"/>
    </row>
    <row r="788" s="2" customFormat="1" ht="16.8" customHeight="1">
      <c r="A788" s="39"/>
      <c r="B788" s="45"/>
      <c r="C788" s="309" t="s">
        <v>1032</v>
      </c>
      <c r="D788" s="309" t="s">
        <v>1033</v>
      </c>
      <c r="E788" s="17" t="s">
        <v>191</v>
      </c>
      <c r="F788" s="310">
        <v>1280</v>
      </c>
      <c r="G788" s="39"/>
      <c r="H788" s="45"/>
    </row>
    <row r="789" s="2" customFormat="1" ht="16.8" customHeight="1">
      <c r="A789" s="39"/>
      <c r="B789" s="45"/>
      <c r="C789" s="309" t="s">
        <v>1019</v>
      </c>
      <c r="D789" s="309" t="s">
        <v>1020</v>
      </c>
      <c r="E789" s="17" t="s">
        <v>191</v>
      </c>
      <c r="F789" s="310">
        <v>640</v>
      </c>
      <c r="G789" s="39"/>
      <c r="H789" s="45"/>
    </row>
    <row r="790" s="2" customFormat="1" ht="16.8" customHeight="1">
      <c r="A790" s="39"/>
      <c r="B790" s="45"/>
      <c r="C790" s="309" t="s">
        <v>1022</v>
      </c>
      <c r="D790" s="309" t="s">
        <v>1023</v>
      </c>
      <c r="E790" s="17" t="s">
        <v>191</v>
      </c>
      <c r="F790" s="310">
        <v>640</v>
      </c>
      <c r="G790" s="39"/>
      <c r="H790" s="45"/>
    </row>
    <row r="791" s="2" customFormat="1" ht="16.8" customHeight="1">
      <c r="A791" s="39"/>
      <c r="B791" s="45"/>
      <c r="C791" s="305" t="s">
        <v>1161</v>
      </c>
      <c r="D791" s="306" t="s">
        <v>460</v>
      </c>
      <c r="E791" s="307" t="s">
        <v>191</v>
      </c>
      <c r="F791" s="308">
        <v>4</v>
      </c>
      <c r="G791" s="39"/>
      <c r="H791" s="45"/>
    </row>
    <row r="792" s="2" customFormat="1" ht="16.8" customHeight="1">
      <c r="A792" s="39"/>
      <c r="B792" s="45"/>
      <c r="C792" s="309" t="s">
        <v>1161</v>
      </c>
      <c r="D792" s="309" t="s">
        <v>242</v>
      </c>
      <c r="E792" s="17" t="s">
        <v>39</v>
      </c>
      <c r="F792" s="310">
        <v>4</v>
      </c>
      <c r="G792" s="39"/>
      <c r="H792" s="45"/>
    </row>
    <row r="793" s="2" customFormat="1" ht="16.8" customHeight="1">
      <c r="A793" s="39"/>
      <c r="B793" s="45"/>
      <c r="C793" s="311" t="s">
        <v>1673</v>
      </c>
      <c r="D793" s="39"/>
      <c r="E793" s="39"/>
      <c r="F793" s="39"/>
      <c r="G793" s="39"/>
      <c r="H793" s="45"/>
    </row>
    <row r="794" s="2" customFormat="1" ht="16.8" customHeight="1">
      <c r="A794" s="39"/>
      <c r="B794" s="45"/>
      <c r="C794" s="309" t="s">
        <v>518</v>
      </c>
      <c r="D794" s="309" t="s">
        <v>519</v>
      </c>
      <c r="E794" s="17" t="s">
        <v>191</v>
      </c>
      <c r="F794" s="310">
        <v>4</v>
      </c>
      <c r="G794" s="39"/>
      <c r="H794" s="45"/>
    </row>
    <row r="795" s="2" customFormat="1">
      <c r="A795" s="39"/>
      <c r="B795" s="45"/>
      <c r="C795" s="309" t="s">
        <v>521</v>
      </c>
      <c r="D795" s="309" t="s">
        <v>522</v>
      </c>
      <c r="E795" s="17" t="s">
        <v>191</v>
      </c>
      <c r="F795" s="310">
        <v>4</v>
      </c>
      <c r="G795" s="39"/>
      <c r="H795" s="45"/>
    </row>
    <row r="796" s="2" customFormat="1" ht="26.4" customHeight="1">
      <c r="A796" s="39"/>
      <c r="B796" s="45"/>
      <c r="C796" s="304" t="s">
        <v>1690</v>
      </c>
      <c r="D796" s="304" t="s">
        <v>133</v>
      </c>
      <c r="E796" s="39"/>
      <c r="F796" s="39"/>
      <c r="G796" s="39"/>
      <c r="H796" s="45"/>
    </row>
    <row r="797" s="2" customFormat="1" ht="16.8" customHeight="1">
      <c r="A797" s="39"/>
      <c r="B797" s="45"/>
      <c r="C797" s="305" t="s">
        <v>1207</v>
      </c>
      <c r="D797" s="306" t="s">
        <v>1208</v>
      </c>
      <c r="E797" s="307" t="s">
        <v>578</v>
      </c>
      <c r="F797" s="308">
        <v>27</v>
      </c>
      <c r="G797" s="39"/>
      <c r="H797" s="45"/>
    </row>
    <row r="798" s="2" customFormat="1" ht="16.8" customHeight="1">
      <c r="A798" s="39"/>
      <c r="B798" s="45"/>
      <c r="C798" s="309" t="s">
        <v>39</v>
      </c>
      <c r="D798" s="309" t="s">
        <v>1311</v>
      </c>
      <c r="E798" s="17" t="s">
        <v>39</v>
      </c>
      <c r="F798" s="310">
        <v>13.5</v>
      </c>
      <c r="G798" s="39"/>
      <c r="H798" s="45"/>
    </row>
    <row r="799" s="2" customFormat="1" ht="16.8" customHeight="1">
      <c r="A799" s="39"/>
      <c r="B799" s="45"/>
      <c r="C799" s="309" t="s">
        <v>39</v>
      </c>
      <c r="D799" s="309" t="s">
        <v>1312</v>
      </c>
      <c r="E799" s="17" t="s">
        <v>39</v>
      </c>
      <c r="F799" s="310">
        <v>13.5</v>
      </c>
      <c r="G799" s="39"/>
      <c r="H799" s="45"/>
    </row>
    <row r="800" s="2" customFormat="1" ht="16.8" customHeight="1">
      <c r="A800" s="39"/>
      <c r="B800" s="45"/>
      <c r="C800" s="309" t="s">
        <v>1207</v>
      </c>
      <c r="D800" s="309" t="s">
        <v>250</v>
      </c>
      <c r="E800" s="17" t="s">
        <v>39</v>
      </c>
      <c r="F800" s="310">
        <v>27</v>
      </c>
      <c r="G800" s="39"/>
      <c r="H800" s="45"/>
    </row>
    <row r="801" s="2" customFormat="1" ht="16.8" customHeight="1">
      <c r="A801" s="39"/>
      <c r="B801" s="45"/>
      <c r="C801" s="311" t="s">
        <v>1673</v>
      </c>
      <c r="D801" s="39"/>
      <c r="E801" s="39"/>
      <c r="F801" s="39"/>
      <c r="G801" s="39"/>
      <c r="H801" s="45"/>
    </row>
    <row r="802" s="2" customFormat="1" ht="16.8" customHeight="1">
      <c r="A802" s="39"/>
      <c r="B802" s="45"/>
      <c r="C802" s="309" t="s">
        <v>1307</v>
      </c>
      <c r="D802" s="309" t="s">
        <v>1308</v>
      </c>
      <c r="E802" s="17" t="s">
        <v>578</v>
      </c>
      <c r="F802" s="310">
        <v>27</v>
      </c>
      <c r="G802" s="39"/>
      <c r="H802" s="45"/>
    </row>
    <row r="803" s="2" customFormat="1">
      <c r="A803" s="39"/>
      <c r="B803" s="45"/>
      <c r="C803" s="309" t="s">
        <v>1313</v>
      </c>
      <c r="D803" s="309" t="s">
        <v>1314</v>
      </c>
      <c r="E803" s="17" t="s">
        <v>578</v>
      </c>
      <c r="F803" s="310">
        <v>10.199999999999999</v>
      </c>
      <c r="G803" s="39"/>
      <c r="H803" s="45"/>
    </row>
    <row r="804" s="2" customFormat="1" ht="16.8" customHeight="1">
      <c r="A804" s="39"/>
      <c r="B804" s="45"/>
      <c r="C804" s="309" t="s">
        <v>1322</v>
      </c>
      <c r="D804" s="309" t="s">
        <v>1323</v>
      </c>
      <c r="E804" s="17" t="s">
        <v>182</v>
      </c>
      <c r="F804" s="310">
        <v>16.847999999999999</v>
      </c>
      <c r="G804" s="39"/>
      <c r="H804" s="45"/>
    </row>
    <row r="805" s="2" customFormat="1" ht="16.8" customHeight="1">
      <c r="A805" s="39"/>
      <c r="B805" s="45"/>
      <c r="C805" s="305" t="s">
        <v>1336</v>
      </c>
      <c r="D805" s="306" t="s">
        <v>1208</v>
      </c>
      <c r="E805" s="307" t="s">
        <v>578</v>
      </c>
      <c r="F805" s="308">
        <v>78.409999999999997</v>
      </c>
      <c r="G805" s="39"/>
      <c r="H805" s="45"/>
    </row>
    <row r="806" s="2" customFormat="1" ht="16.8" customHeight="1">
      <c r="A806" s="39"/>
      <c r="B806" s="45"/>
      <c r="C806" s="305" t="s">
        <v>1209</v>
      </c>
      <c r="D806" s="306" t="s">
        <v>1210</v>
      </c>
      <c r="E806" s="307" t="s">
        <v>182</v>
      </c>
      <c r="F806" s="308">
        <v>16.847999999999999</v>
      </c>
      <c r="G806" s="39"/>
      <c r="H806" s="45"/>
    </row>
    <row r="807" s="2" customFormat="1" ht="16.8" customHeight="1">
      <c r="A807" s="39"/>
      <c r="B807" s="45"/>
      <c r="C807" s="309" t="s">
        <v>39</v>
      </c>
      <c r="D807" s="309" t="s">
        <v>1326</v>
      </c>
      <c r="E807" s="17" t="s">
        <v>39</v>
      </c>
      <c r="F807" s="310">
        <v>16.847999999999999</v>
      </c>
      <c r="G807" s="39"/>
      <c r="H807" s="45"/>
    </row>
    <row r="808" s="2" customFormat="1" ht="16.8" customHeight="1">
      <c r="A808" s="39"/>
      <c r="B808" s="45"/>
      <c r="C808" s="309" t="s">
        <v>1209</v>
      </c>
      <c r="D808" s="309" t="s">
        <v>250</v>
      </c>
      <c r="E808" s="17" t="s">
        <v>39</v>
      </c>
      <c r="F808" s="310">
        <v>16.847999999999999</v>
      </c>
      <c r="G808" s="39"/>
      <c r="H808" s="45"/>
    </row>
    <row r="809" s="2" customFormat="1" ht="16.8" customHeight="1">
      <c r="A809" s="39"/>
      <c r="B809" s="45"/>
      <c r="C809" s="311" t="s">
        <v>1673</v>
      </c>
      <c r="D809" s="39"/>
      <c r="E809" s="39"/>
      <c r="F809" s="39"/>
      <c r="G809" s="39"/>
      <c r="H809" s="45"/>
    </row>
    <row r="810" s="2" customFormat="1" ht="16.8" customHeight="1">
      <c r="A810" s="39"/>
      <c r="B810" s="45"/>
      <c r="C810" s="309" t="s">
        <v>1322</v>
      </c>
      <c r="D810" s="309" t="s">
        <v>1323</v>
      </c>
      <c r="E810" s="17" t="s">
        <v>182</v>
      </c>
      <c r="F810" s="310">
        <v>16.847999999999999</v>
      </c>
      <c r="G810" s="39"/>
      <c r="H810" s="45"/>
    </row>
    <row r="811" s="2" customFormat="1">
      <c r="A811" s="39"/>
      <c r="B811" s="45"/>
      <c r="C811" s="309" t="s">
        <v>1076</v>
      </c>
      <c r="D811" s="309" t="s">
        <v>1077</v>
      </c>
      <c r="E811" s="17" t="s">
        <v>182</v>
      </c>
      <c r="F811" s="310">
        <v>46.765999999999998</v>
      </c>
      <c r="G811" s="39"/>
      <c r="H811" s="45"/>
    </row>
    <row r="812" s="2" customFormat="1" ht="16.8" customHeight="1">
      <c r="A812" s="39"/>
      <c r="B812" s="45"/>
      <c r="C812" s="309" t="s">
        <v>625</v>
      </c>
      <c r="D812" s="309" t="s">
        <v>626</v>
      </c>
      <c r="E812" s="17" t="s">
        <v>182</v>
      </c>
      <c r="F812" s="310">
        <v>46.765999999999998</v>
      </c>
      <c r="G812" s="39"/>
      <c r="H812" s="45"/>
    </row>
    <row r="813" s="2" customFormat="1" ht="16.8" customHeight="1">
      <c r="A813" s="39"/>
      <c r="B813" s="45"/>
      <c r="C813" s="309" t="s">
        <v>630</v>
      </c>
      <c r="D813" s="309" t="s">
        <v>631</v>
      </c>
      <c r="E813" s="17" t="s">
        <v>182</v>
      </c>
      <c r="F813" s="310">
        <v>29.917999999999999</v>
      </c>
      <c r="G813" s="39"/>
      <c r="H813" s="45"/>
    </row>
    <row r="814" s="2" customFormat="1" ht="16.8" customHeight="1">
      <c r="A814" s="39"/>
      <c r="B814" s="45"/>
      <c r="C814" s="305" t="s">
        <v>1212</v>
      </c>
      <c r="D814" s="306" t="s">
        <v>1213</v>
      </c>
      <c r="E814" s="307" t="s">
        <v>191</v>
      </c>
      <c r="F814" s="308">
        <v>24</v>
      </c>
      <c r="G814" s="39"/>
      <c r="H814" s="45"/>
    </row>
    <row r="815" s="2" customFormat="1" ht="16.8" customHeight="1">
      <c r="A815" s="39"/>
      <c r="B815" s="45"/>
      <c r="C815" s="309" t="s">
        <v>39</v>
      </c>
      <c r="D815" s="309" t="s">
        <v>1270</v>
      </c>
      <c r="E815" s="17" t="s">
        <v>39</v>
      </c>
      <c r="F815" s="310">
        <v>24</v>
      </c>
      <c r="G815" s="39"/>
      <c r="H815" s="45"/>
    </row>
    <row r="816" s="2" customFormat="1" ht="16.8" customHeight="1">
      <c r="A816" s="39"/>
      <c r="B816" s="45"/>
      <c r="C816" s="309" t="s">
        <v>1212</v>
      </c>
      <c r="D816" s="309" t="s">
        <v>250</v>
      </c>
      <c r="E816" s="17" t="s">
        <v>39</v>
      </c>
      <c r="F816" s="310">
        <v>24</v>
      </c>
      <c r="G816" s="39"/>
      <c r="H816" s="45"/>
    </row>
    <row r="817" s="2" customFormat="1" ht="16.8" customHeight="1">
      <c r="A817" s="39"/>
      <c r="B817" s="45"/>
      <c r="C817" s="311" t="s">
        <v>1673</v>
      </c>
      <c r="D817" s="39"/>
      <c r="E817" s="39"/>
      <c r="F817" s="39"/>
      <c r="G817" s="39"/>
      <c r="H817" s="45"/>
    </row>
    <row r="818" s="2" customFormat="1" ht="16.8" customHeight="1">
      <c r="A818" s="39"/>
      <c r="B818" s="45"/>
      <c r="C818" s="309" t="s">
        <v>1267</v>
      </c>
      <c r="D818" s="309" t="s">
        <v>1268</v>
      </c>
      <c r="E818" s="17" t="s">
        <v>191</v>
      </c>
      <c r="F818" s="310">
        <v>24</v>
      </c>
      <c r="G818" s="39"/>
      <c r="H818" s="45"/>
    </row>
    <row r="819" s="2" customFormat="1" ht="16.8" customHeight="1">
      <c r="A819" s="39"/>
      <c r="B819" s="45"/>
      <c r="C819" s="309" t="s">
        <v>1271</v>
      </c>
      <c r="D819" s="309" t="s">
        <v>1272</v>
      </c>
      <c r="E819" s="17" t="s">
        <v>191</v>
      </c>
      <c r="F819" s="310">
        <v>96</v>
      </c>
      <c r="G819" s="39"/>
      <c r="H819" s="45"/>
    </row>
    <row r="820" s="2" customFormat="1" ht="16.8" customHeight="1">
      <c r="A820" s="39"/>
      <c r="B820" s="45"/>
      <c r="C820" s="305" t="s">
        <v>1289</v>
      </c>
      <c r="D820" s="306" t="s">
        <v>1691</v>
      </c>
      <c r="E820" s="307" t="s">
        <v>182</v>
      </c>
      <c r="F820" s="308">
        <v>4.0800000000000001</v>
      </c>
      <c r="G820" s="39"/>
      <c r="H820" s="45"/>
    </row>
    <row r="821" s="2" customFormat="1" ht="16.8" customHeight="1">
      <c r="A821" s="39"/>
      <c r="B821" s="45"/>
      <c r="C821" s="309" t="s">
        <v>1289</v>
      </c>
      <c r="D821" s="309" t="s">
        <v>1290</v>
      </c>
      <c r="E821" s="17" t="s">
        <v>39</v>
      </c>
      <c r="F821" s="310">
        <v>4.0800000000000001</v>
      </c>
      <c r="G821" s="39"/>
      <c r="H821" s="45"/>
    </row>
    <row r="822" s="2" customFormat="1" ht="16.8" customHeight="1">
      <c r="A822" s="39"/>
      <c r="B822" s="45"/>
      <c r="C822" s="305" t="s">
        <v>1292</v>
      </c>
      <c r="D822" s="306" t="s">
        <v>1692</v>
      </c>
      <c r="E822" s="307" t="s">
        <v>182</v>
      </c>
      <c r="F822" s="308">
        <v>2.04</v>
      </c>
      <c r="G822" s="39"/>
      <c r="H822" s="45"/>
    </row>
    <row r="823" s="2" customFormat="1" ht="16.8" customHeight="1">
      <c r="A823" s="39"/>
      <c r="B823" s="45"/>
      <c r="C823" s="309" t="s">
        <v>1292</v>
      </c>
      <c r="D823" s="309" t="s">
        <v>1293</v>
      </c>
      <c r="E823" s="17" t="s">
        <v>39</v>
      </c>
      <c r="F823" s="310">
        <v>2.04</v>
      </c>
      <c r="G823" s="39"/>
      <c r="H823" s="45"/>
    </row>
    <row r="824" s="2" customFormat="1" ht="16.8" customHeight="1">
      <c r="A824" s="39"/>
      <c r="B824" s="45"/>
      <c r="C824" s="305" t="s">
        <v>1214</v>
      </c>
      <c r="D824" s="306" t="s">
        <v>1215</v>
      </c>
      <c r="E824" s="307" t="s">
        <v>186</v>
      </c>
      <c r="F824" s="308">
        <v>0.002</v>
      </c>
      <c r="G824" s="39"/>
      <c r="H824" s="45"/>
    </row>
    <row r="825" s="2" customFormat="1" ht="16.8" customHeight="1">
      <c r="A825" s="39"/>
      <c r="B825" s="45"/>
      <c r="C825" s="309" t="s">
        <v>39</v>
      </c>
      <c r="D825" s="309" t="s">
        <v>1263</v>
      </c>
      <c r="E825" s="17" t="s">
        <v>39</v>
      </c>
      <c r="F825" s="310">
        <v>0.002</v>
      </c>
      <c r="G825" s="39"/>
      <c r="H825" s="45"/>
    </row>
    <row r="826" s="2" customFormat="1" ht="16.8" customHeight="1">
      <c r="A826" s="39"/>
      <c r="B826" s="45"/>
      <c r="C826" s="309" t="s">
        <v>1214</v>
      </c>
      <c r="D826" s="309" t="s">
        <v>250</v>
      </c>
      <c r="E826" s="17" t="s">
        <v>39</v>
      </c>
      <c r="F826" s="310">
        <v>0.002</v>
      </c>
      <c r="G826" s="39"/>
      <c r="H826" s="45"/>
    </row>
    <row r="827" s="2" customFormat="1" ht="16.8" customHeight="1">
      <c r="A827" s="39"/>
      <c r="B827" s="45"/>
      <c r="C827" s="311" t="s">
        <v>1673</v>
      </c>
      <c r="D827" s="39"/>
      <c r="E827" s="39"/>
      <c r="F827" s="39"/>
      <c r="G827" s="39"/>
      <c r="H827" s="45"/>
    </row>
    <row r="828" s="2" customFormat="1" ht="16.8" customHeight="1">
      <c r="A828" s="39"/>
      <c r="B828" s="45"/>
      <c r="C828" s="309" t="s">
        <v>1259</v>
      </c>
      <c r="D828" s="309" t="s">
        <v>1260</v>
      </c>
      <c r="E828" s="17" t="s">
        <v>186</v>
      </c>
      <c r="F828" s="310">
        <v>0.002</v>
      </c>
      <c r="G828" s="39"/>
      <c r="H828" s="45"/>
    </row>
    <row r="829" s="2" customFormat="1" ht="16.8" customHeight="1">
      <c r="A829" s="39"/>
      <c r="B829" s="45"/>
      <c r="C829" s="309" t="s">
        <v>1245</v>
      </c>
      <c r="D829" s="309" t="s">
        <v>1246</v>
      </c>
      <c r="E829" s="17" t="s">
        <v>186</v>
      </c>
      <c r="F829" s="310">
        <v>0.014</v>
      </c>
      <c r="G829" s="39"/>
      <c r="H829" s="45"/>
    </row>
    <row r="830" s="2" customFormat="1" ht="16.8" customHeight="1">
      <c r="A830" s="39"/>
      <c r="B830" s="45"/>
      <c r="C830" s="305" t="s">
        <v>1258</v>
      </c>
      <c r="D830" s="306" t="s">
        <v>1684</v>
      </c>
      <c r="E830" s="307" t="s">
        <v>197</v>
      </c>
      <c r="F830" s="308">
        <v>0.012</v>
      </c>
      <c r="G830" s="39"/>
      <c r="H830" s="45"/>
    </row>
    <row r="831" s="2" customFormat="1" ht="16.8" customHeight="1">
      <c r="A831" s="39"/>
      <c r="B831" s="45"/>
      <c r="C831" s="309" t="s">
        <v>39</v>
      </c>
      <c r="D831" s="309" t="s">
        <v>1257</v>
      </c>
      <c r="E831" s="17" t="s">
        <v>39</v>
      </c>
      <c r="F831" s="310">
        <v>0.012</v>
      </c>
      <c r="G831" s="39"/>
      <c r="H831" s="45"/>
    </row>
    <row r="832" s="2" customFormat="1" ht="16.8" customHeight="1">
      <c r="A832" s="39"/>
      <c r="B832" s="45"/>
      <c r="C832" s="309" t="s">
        <v>39</v>
      </c>
      <c r="D832" s="309" t="s">
        <v>1251</v>
      </c>
      <c r="E832" s="17" t="s">
        <v>39</v>
      </c>
      <c r="F832" s="310">
        <v>0</v>
      </c>
      <c r="G832" s="39"/>
      <c r="H832" s="45"/>
    </row>
    <row r="833" s="2" customFormat="1" ht="16.8" customHeight="1">
      <c r="A833" s="39"/>
      <c r="B833" s="45"/>
      <c r="C833" s="309" t="s">
        <v>1258</v>
      </c>
      <c r="D833" s="309" t="s">
        <v>250</v>
      </c>
      <c r="E833" s="17" t="s">
        <v>39</v>
      </c>
      <c r="F833" s="310">
        <v>0.012</v>
      </c>
      <c r="G833" s="39"/>
      <c r="H833" s="45"/>
    </row>
    <row r="834" s="2" customFormat="1" ht="16.8" customHeight="1">
      <c r="A834" s="39"/>
      <c r="B834" s="45"/>
      <c r="C834" s="311" t="s">
        <v>1673</v>
      </c>
      <c r="D834" s="39"/>
      <c r="E834" s="39"/>
      <c r="F834" s="39"/>
      <c r="G834" s="39"/>
      <c r="H834" s="45"/>
    </row>
    <row r="835" s="2" customFormat="1" ht="16.8" customHeight="1">
      <c r="A835" s="39"/>
      <c r="B835" s="45"/>
      <c r="C835" s="309" t="s">
        <v>1252</v>
      </c>
      <c r="D835" s="309" t="s">
        <v>1253</v>
      </c>
      <c r="E835" s="17" t="s">
        <v>186</v>
      </c>
      <c r="F835" s="310">
        <v>0.012</v>
      </c>
      <c r="G835" s="39"/>
      <c r="H835" s="45"/>
    </row>
    <row r="836" s="2" customFormat="1" ht="16.8" customHeight="1">
      <c r="A836" s="39"/>
      <c r="B836" s="45"/>
      <c r="C836" s="309" t="s">
        <v>1245</v>
      </c>
      <c r="D836" s="309" t="s">
        <v>1246</v>
      </c>
      <c r="E836" s="17" t="s">
        <v>186</v>
      </c>
      <c r="F836" s="310">
        <v>0.014</v>
      </c>
      <c r="G836" s="39"/>
      <c r="H836" s="45"/>
    </row>
    <row r="837" s="2" customFormat="1" ht="16.8" customHeight="1">
      <c r="A837" s="39"/>
      <c r="B837" s="45"/>
      <c r="C837" s="305" t="s">
        <v>1217</v>
      </c>
      <c r="D837" s="306" t="s">
        <v>1218</v>
      </c>
      <c r="E837" s="307" t="s">
        <v>197</v>
      </c>
      <c r="F837" s="308">
        <v>0.014</v>
      </c>
      <c r="G837" s="39"/>
      <c r="H837" s="45"/>
    </row>
    <row r="838" s="2" customFormat="1">
      <c r="A838" s="39"/>
      <c r="B838" s="45"/>
      <c r="C838" s="309" t="s">
        <v>39</v>
      </c>
      <c r="D838" s="309" t="s">
        <v>1250</v>
      </c>
      <c r="E838" s="17" t="s">
        <v>39</v>
      </c>
      <c r="F838" s="310">
        <v>0.014</v>
      </c>
      <c r="G838" s="39"/>
      <c r="H838" s="45"/>
    </row>
    <row r="839" s="2" customFormat="1" ht="16.8" customHeight="1">
      <c r="A839" s="39"/>
      <c r="B839" s="45"/>
      <c r="C839" s="309" t="s">
        <v>39</v>
      </c>
      <c r="D839" s="309" t="s">
        <v>1251</v>
      </c>
      <c r="E839" s="17" t="s">
        <v>39</v>
      </c>
      <c r="F839" s="310">
        <v>0</v>
      </c>
      <c r="G839" s="39"/>
      <c r="H839" s="45"/>
    </row>
    <row r="840" s="2" customFormat="1" ht="16.8" customHeight="1">
      <c r="A840" s="39"/>
      <c r="B840" s="45"/>
      <c r="C840" s="309" t="s">
        <v>1217</v>
      </c>
      <c r="D840" s="309" t="s">
        <v>250</v>
      </c>
      <c r="E840" s="17" t="s">
        <v>39</v>
      </c>
      <c r="F840" s="310">
        <v>0.014</v>
      </c>
      <c r="G840" s="39"/>
      <c r="H840" s="45"/>
    </row>
    <row r="841" s="2" customFormat="1" ht="16.8" customHeight="1">
      <c r="A841" s="39"/>
      <c r="B841" s="45"/>
      <c r="C841" s="311" t="s">
        <v>1673</v>
      </c>
      <c r="D841" s="39"/>
      <c r="E841" s="39"/>
      <c r="F841" s="39"/>
      <c r="G841" s="39"/>
      <c r="H841" s="45"/>
    </row>
    <row r="842" s="2" customFormat="1" ht="16.8" customHeight="1">
      <c r="A842" s="39"/>
      <c r="B842" s="45"/>
      <c r="C842" s="309" t="s">
        <v>1245</v>
      </c>
      <c r="D842" s="309" t="s">
        <v>1246</v>
      </c>
      <c r="E842" s="17" t="s">
        <v>186</v>
      </c>
      <c r="F842" s="310">
        <v>0.014</v>
      </c>
      <c r="G842" s="39"/>
      <c r="H842" s="45"/>
    </row>
    <row r="843" s="2" customFormat="1" ht="16.8" customHeight="1">
      <c r="A843" s="39"/>
      <c r="B843" s="45"/>
      <c r="C843" s="309" t="s">
        <v>1234</v>
      </c>
      <c r="D843" s="309" t="s">
        <v>1235</v>
      </c>
      <c r="E843" s="17" t="s">
        <v>253</v>
      </c>
      <c r="F843" s="310">
        <v>29.917999999999999</v>
      </c>
      <c r="G843" s="39"/>
      <c r="H843" s="45"/>
    </row>
    <row r="844" s="2" customFormat="1" ht="16.8" customHeight="1">
      <c r="A844" s="39"/>
      <c r="B844" s="45"/>
      <c r="C844" s="309" t="s">
        <v>1267</v>
      </c>
      <c r="D844" s="309" t="s">
        <v>1268</v>
      </c>
      <c r="E844" s="17" t="s">
        <v>191</v>
      </c>
      <c r="F844" s="310">
        <v>24</v>
      </c>
      <c r="G844" s="39"/>
      <c r="H844" s="45"/>
    </row>
    <row r="845" s="2" customFormat="1" ht="16.8" customHeight="1">
      <c r="A845" s="39"/>
      <c r="B845" s="45"/>
      <c r="C845" s="305" t="s">
        <v>1220</v>
      </c>
      <c r="D845" s="306" t="s">
        <v>1221</v>
      </c>
      <c r="E845" s="307" t="s">
        <v>578</v>
      </c>
      <c r="F845" s="308">
        <v>10.199999999999999</v>
      </c>
      <c r="G845" s="39"/>
      <c r="H845" s="45"/>
    </row>
    <row r="846" s="2" customFormat="1" ht="16.8" customHeight="1">
      <c r="A846" s="39"/>
      <c r="B846" s="45"/>
      <c r="C846" s="309" t="s">
        <v>1220</v>
      </c>
      <c r="D846" s="309" t="s">
        <v>1318</v>
      </c>
      <c r="E846" s="17" t="s">
        <v>39</v>
      </c>
      <c r="F846" s="310">
        <v>10.199999999999999</v>
      </c>
      <c r="G846" s="39"/>
      <c r="H846" s="45"/>
    </row>
    <row r="847" s="2" customFormat="1" ht="16.8" customHeight="1">
      <c r="A847" s="39"/>
      <c r="B847" s="45"/>
      <c r="C847" s="311" t="s">
        <v>1673</v>
      </c>
      <c r="D847" s="39"/>
      <c r="E847" s="39"/>
      <c r="F847" s="39"/>
      <c r="G847" s="39"/>
      <c r="H847" s="45"/>
    </row>
    <row r="848" s="2" customFormat="1">
      <c r="A848" s="39"/>
      <c r="B848" s="45"/>
      <c r="C848" s="309" t="s">
        <v>1313</v>
      </c>
      <c r="D848" s="309" t="s">
        <v>1314</v>
      </c>
      <c r="E848" s="17" t="s">
        <v>578</v>
      </c>
      <c r="F848" s="310">
        <v>10.199999999999999</v>
      </c>
      <c r="G848" s="39"/>
      <c r="H848" s="45"/>
    </row>
    <row r="849" s="2" customFormat="1" ht="16.8" customHeight="1">
      <c r="A849" s="39"/>
      <c r="B849" s="45"/>
      <c r="C849" s="309" t="s">
        <v>752</v>
      </c>
      <c r="D849" s="309" t="s">
        <v>753</v>
      </c>
      <c r="E849" s="17" t="s">
        <v>182</v>
      </c>
      <c r="F849" s="310">
        <v>2.04</v>
      </c>
      <c r="G849" s="39"/>
      <c r="H849" s="45"/>
    </row>
    <row r="850" s="2" customFormat="1" ht="16.8" customHeight="1">
      <c r="A850" s="39"/>
      <c r="B850" s="45"/>
      <c r="C850" s="309" t="s">
        <v>1286</v>
      </c>
      <c r="D850" s="309" t="s">
        <v>1287</v>
      </c>
      <c r="E850" s="17" t="s">
        <v>182</v>
      </c>
      <c r="F850" s="310">
        <v>4.0800000000000001</v>
      </c>
      <c r="G850" s="39"/>
      <c r="H850" s="45"/>
    </row>
    <row r="851" s="2" customFormat="1" ht="16.8" customHeight="1">
      <c r="A851" s="39"/>
      <c r="B851" s="45"/>
      <c r="C851" s="305" t="s">
        <v>1223</v>
      </c>
      <c r="D851" s="306" t="s">
        <v>1224</v>
      </c>
      <c r="E851" s="307" t="s">
        <v>182</v>
      </c>
      <c r="F851" s="308">
        <v>46.765999999999998</v>
      </c>
      <c r="G851" s="39"/>
      <c r="H851" s="45"/>
    </row>
    <row r="852" s="2" customFormat="1" ht="16.8" customHeight="1">
      <c r="A852" s="39"/>
      <c r="B852" s="45"/>
      <c r="C852" s="309" t="s">
        <v>39</v>
      </c>
      <c r="D852" s="309" t="s">
        <v>1320</v>
      </c>
      <c r="E852" s="17" t="s">
        <v>39</v>
      </c>
      <c r="F852" s="310">
        <v>16.847999999999999</v>
      </c>
      <c r="G852" s="39"/>
      <c r="H852" s="45"/>
    </row>
    <row r="853" s="2" customFormat="1" ht="16.8" customHeight="1">
      <c r="A853" s="39"/>
      <c r="B853" s="45"/>
      <c r="C853" s="309" t="s">
        <v>39</v>
      </c>
      <c r="D853" s="309" t="s">
        <v>1321</v>
      </c>
      <c r="E853" s="17" t="s">
        <v>39</v>
      </c>
      <c r="F853" s="310">
        <v>29.917999999999999</v>
      </c>
      <c r="G853" s="39"/>
      <c r="H853" s="45"/>
    </row>
    <row r="854" s="2" customFormat="1" ht="16.8" customHeight="1">
      <c r="A854" s="39"/>
      <c r="B854" s="45"/>
      <c r="C854" s="309" t="s">
        <v>1223</v>
      </c>
      <c r="D854" s="309" t="s">
        <v>250</v>
      </c>
      <c r="E854" s="17" t="s">
        <v>39</v>
      </c>
      <c r="F854" s="310">
        <v>46.765999999999998</v>
      </c>
      <c r="G854" s="39"/>
      <c r="H854" s="45"/>
    </row>
    <row r="855" s="2" customFormat="1" ht="16.8" customHeight="1">
      <c r="A855" s="39"/>
      <c r="B855" s="45"/>
      <c r="C855" s="311" t="s">
        <v>1673</v>
      </c>
      <c r="D855" s="39"/>
      <c r="E855" s="39"/>
      <c r="F855" s="39"/>
      <c r="G855" s="39"/>
      <c r="H855" s="45"/>
    </row>
    <row r="856" s="2" customFormat="1">
      <c r="A856" s="39"/>
      <c r="B856" s="45"/>
      <c r="C856" s="309" t="s">
        <v>1076</v>
      </c>
      <c r="D856" s="309" t="s">
        <v>1077</v>
      </c>
      <c r="E856" s="17" t="s">
        <v>182</v>
      </c>
      <c r="F856" s="310">
        <v>46.765999999999998</v>
      </c>
      <c r="G856" s="39"/>
      <c r="H856" s="45"/>
    </row>
    <row r="857" s="2" customFormat="1" ht="16.8" customHeight="1">
      <c r="A857" s="39"/>
      <c r="B857" s="45"/>
      <c r="C857" s="309" t="s">
        <v>630</v>
      </c>
      <c r="D857" s="309" t="s">
        <v>631</v>
      </c>
      <c r="E857" s="17" t="s">
        <v>182</v>
      </c>
      <c r="F857" s="310">
        <v>29.917999999999999</v>
      </c>
      <c r="G857" s="39"/>
      <c r="H857" s="45"/>
    </row>
    <row r="858" s="2" customFormat="1" ht="16.8" customHeight="1">
      <c r="A858" s="39"/>
      <c r="B858" s="45"/>
      <c r="C858" s="305" t="s">
        <v>1380</v>
      </c>
      <c r="D858" s="306" t="s">
        <v>1224</v>
      </c>
      <c r="E858" s="307" t="s">
        <v>182</v>
      </c>
      <c r="F858" s="308">
        <v>130.13399999999999</v>
      </c>
      <c r="G858" s="39"/>
      <c r="H858" s="45"/>
    </row>
    <row r="859" s="2" customFormat="1" ht="16.8" customHeight="1">
      <c r="A859" s="39"/>
      <c r="B859" s="45"/>
      <c r="C859" s="305" t="s">
        <v>1226</v>
      </c>
      <c r="D859" s="306" t="s">
        <v>1227</v>
      </c>
      <c r="E859" s="307" t="s">
        <v>197</v>
      </c>
      <c r="F859" s="308">
        <v>12</v>
      </c>
      <c r="G859" s="39"/>
      <c r="H859" s="45"/>
    </row>
    <row r="860" s="2" customFormat="1" ht="16.8" customHeight="1">
      <c r="A860" s="39"/>
      <c r="B860" s="45"/>
      <c r="C860" s="309" t="s">
        <v>39</v>
      </c>
      <c r="D860" s="309" t="s">
        <v>1265</v>
      </c>
      <c r="E860" s="17" t="s">
        <v>39</v>
      </c>
      <c r="F860" s="310">
        <v>12</v>
      </c>
      <c r="G860" s="39"/>
      <c r="H860" s="45"/>
    </row>
    <row r="861" s="2" customFormat="1" ht="16.8" customHeight="1">
      <c r="A861" s="39"/>
      <c r="B861" s="45"/>
      <c r="C861" s="309" t="s">
        <v>39</v>
      </c>
      <c r="D861" s="309" t="s">
        <v>1266</v>
      </c>
      <c r="E861" s="17" t="s">
        <v>39</v>
      </c>
      <c r="F861" s="310">
        <v>0</v>
      </c>
      <c r="G861" s="39"/>
      <c r="H861" s="45"/>
    </row>
    <row r="862" s="2" customFormat="1" ht="16.8" customHeight="1">
      <c r="A862" s="39"/>
      <c r="B862" s="45"/>
      <c r="C862" s="309" t="s">
        <v>1226</v>
      </c>
      <c r="D862" s="309" t="s">
        <v>250</v>
      </c>
      <c r="E862" s="17" t="s">
        <v>39</v>
      </c>
      <c r="F862" s="310">
        <v>12</v>
      </c>
      <c r="G862" s="39"/>
      <c r="H862" s="45"/>
    </row>
    <row r="863" s="2" customFormat="1" ht="16.8" customHeight="1">
      <c r="A863" s="39"/>
      <c r="B863" s="45"/>
      <c r="C863" s="311" t="s">
        <v>1673</v>
      </c>
      <c r="D863" s="39"/>
      <c r="E863" s="39"/>
      <c r="F863" s="39"/>
      <c r="G863" s="39"/>
      <c r="H863" s="45"/>
    </row>
    <row r="864" s="2" customFormat="1" ht="16.8" customHeight="1">
      <c r="A864" s="39"/>
      <c r="B864" s="45"/>
      <c r="C864" s="309" t="s">
        <v>718</v>
      </c>
      <c r="D864" s="309" t="s">
        <v>719</v>
      </c>
      <c r="E864" s="17" t="s">
        <v>197</v>
      </c>
      <c r="F864" s="310">
        <v>12</v>
      </c>
      <c r="G864" s="39"/>
      <c r="H864" s="45"/>
    </row>
    <row r="865" s="2" customFormat="1" ht="16.8" customHeight="1">
      <c r="A865" s="39"/>
      <c r="B865" s="45"/>
      <c r="C865" s="309" t="s">
        <v>1297</v>
      </c>
      <c r="D865" s="309" t="s">
        <v>1298</v>
      </c>
      <c r="E865" s="17" t="s">
        <v>197</v>
      </c>
      <c r="F865" s="310">
        <v>12</v>
      </c>
      <c r="G865" s="39"/>
      <c r="H865" s="45"/>
    </row>
    <row r="866" s="2" customFormat="1" ht="16.8" customHeight="1">
      <c r="A866" s="39"/>
      <c r="B866" s="45"/>
      <c r="C866" s="305" t="s">
        <v>1228</v>
      </c>
      <c r="D866" s="306" t="s">
        <v>1229</v>
      </c>
      <c r="E866" s="307" t="s">
        <v>197</v>
      </c>
      <c r="F866" s="308">
        <v>12</v>
      </c>
      <c r="G866" s="39"/>
      <c r="H866" s="45"/>
    </row>
    <row r="867" s="2" customFormat="1" ht="16.8" customHeight="1">
      <c r="A867" s="39"/>
      <c r="B867" s="45"/>
      <c r="C867" s="309" t="s">
        <v>39</v>
      </c>
      <c r="D867" s="309" t="s">
        <v>1226</v>
      </c>
      <c r="E867" s="17" t="s">
        <v>39</v>
      </c>
      <c r="F867" s="310">
        <v>12</v>
      </c>
      <c r="G867" s="39"/>
      <c r="H867" s="45"/>
    </row>
    <row r="868" s="2" customFormat="1" ht="16.8" customHeight="1">
      <c r="A868" s="39"/>
      <c r="B868" s="45"/>
      <c r="C868" s="309" t="s">
        <v>1228</v>
      </c>
      <c r="D868" s="309" t="s">
        <v>250</v>
      </c>
      <c r="E868" s="17" t="s">
        <v>39</v>
      </c>
      <c r="F868" s="310">
        <v>12</v>
      </c>
      <c r="G868" s="39"/>
      <c r="H868" s="45"/>
    </row>
    <row r="869" s="2" customFormat="1" ht="16.8" customHeight="1">
      <c r="A869" s="39"/>
      <c r="B869" s="45"/>
      <c r="C869" s="311" t="s">
        <v>1673</v>
      </c>
      <c r="D869" s="39"/>
      <c r="E869" s="39"/>
      <c r="F869" s="39"/>
      <c r="G869" s="39"/>
      <c r="H869" s="45"/>
    </row>
    <row r="870" s="2" customFormat="1" ht="16.8" customHeight="1">
      <c r="A870" s="39"/>
      <c r="B870" s="45"/>
      <c r="C870" s="309" t="s">
        <v>1297</v>
      </c>
      <c r="D870" s="309" t="s">
        <v>1298</v>
      </c>
      <c r="E870" s="17" t="s">
        <v>197</v>
      </c>
      <c r="F870" s="310">
        <v>12</v>
      </c>
      <c r="G870" s="39"/>
      <c r="H870" s="45"/>
    </row>
    <row r="871" s="2" customFormat="1">
      <c r="A871" s="39"/>
      <c r="B871" s="45"/>
      <c r="C871" s="309" t="s">
        <v>1313</v>
      </c>
      <c r="D871" s="309" t="s">
        <v>1314</v>
      </c>
      <c r="E871" s="17" t="s">
        <v>578</v>
      </c>
      <c r="F871" s="310">
        <v>10.199999999999999</v>
      </c>
      <c r="G871" s="39"/>
      <c r="H871" s="45"/>
    </row>
    <row r="872" s="2" customFormat="1" ht="16.8" customHeight="1">
      <c r="A872" s="39"/>
      <c r="B872" s="45"/>
      <c r="C872" s="309" t="s">
        <v>1275</v>
      </c>
      <c r="D872" s="309" t="s">
        <v>1276</v>
      </c>
      <c r="E872" s="17" t="s">
        <v>197</v>
      </c>
      <c r="F872" s="310">
        <v>12</v>
      </c>
      <c r="G872" s="39"/>
      <c r="H872" s="45"/>
    </row>
    <row r="873" s="2" customFormat="1" ht="16.8" customHeight="1">
      <c r="A873" s="39"/>
      <c r="B873" s="45"/>
      <c r="C873" s="305" t="s">
        <v>1296</v>
      </c>
      <c r="D873" s="306" t="s">
        <v>1685</v>
      </c>
      <c r="E873" s="307" t="s">
        <v>182</v>
      </c>
      <c r="F873" s="308">
        <v>47.869</v>
      </c>
      <c r="G873" s="39"/>
      <c r="H873" s="45"/>
    </row>
    <row r="874" s="2" customFormat="1" ht="16.8" customHeight="1">
      <c r="A874" s="39"/>
      <c r="B874" s="45"/>
      <c r="C874" s="309" t="s">
        <v>39</v>
      </c>
      <c r="D874" s="309" t="s">
        <v>1295</v>
      </c>
      <c r="E874" s="17" t="s">
        <v>39</v>
      </c>
      <c r="F874" s="310">
        <v>47.869</v>
      </c>
      <c r="G874" s="39"/>
      <c r="H874" s="45"/>
    </row>
    <row r="875" s="2" customFormat="1" ht="16.8" customHeight="1">
      <c r="A875" s="39"/>
      <c r="B875" s="45"/>
      <c r="C875" s="309" t="s">
        <v>1296</v>
      </c>
      <c r="D875" s="309" t="s">
        <v>250</v>
      </c>
      <c r="E875" s="17" t="s">
        <v>39</v>
      </c>
      <c r="F875" s="310">
        <v>47.869</v>
      </c>
      <c r="G875" s="39"/>
      <c r="H875" s="45"/>
    </row>
    <row r="876" s="2" customFormat="1" ht="16.8" customHeight="1">
      <c r="A876" s="39"/>
      <c r="B876" s="45"/>
      <c r="C876" s="305" t="s">
        <v>1231</v>
      </c>
      <c r="D876" s="306" t="s">
        <v>1232</v>
      </c>
      <c r="E876" s="307" t="s">
        <v>253</v>
      </c>
      <c r="F876" s="308">
        <v>29.917999999999999</v>
      </c>
      <c r="G876" s="39"/>
      <c r="H876" s="45"/>
    </row>
    <row r="877" s="2" customFormat="1" ht="16.8" customHeight="1">
      <c r="A877" s="39"/>
      <c r="B877" s="45"/>
      <c r="C877" s="309" t="s">
        <v>1231</v>
      </c>
      <c r="D877" s="309" t="s">
        <v>1239</v>
      </c>
      <c r="E877" s="17" t="s">
        <v>39</v>
      </c>
      <c r="F877" s="310">
        <v>29.917999999999999</v>
      </c>
      <c r="G877" s="39"/>
      <c r="H877" s="45"/>
    </row>
    <row r="878" s="2" customFormat="1" ht="16.8" customHeight="1">
      <c r="A878" s="39"/>
      <c r="B878" s="45"/>
      <c r="C878" s="311" t="s">
        <v>1673</v>
      </c>
      <c r="D878" s="39"/>
      <c r="E878" s="39"/>
      <c r="F878" s="39"/>
      <c r="G878" s="39"/>
      <c r="H878" s="45"/>
    </row>
    <row r="879" s="2" customFormat="1" ht="16.8" customHeight="1">
      <c r="A879" s="39"/>
      <c r="B879" s="45"/>
      <c r="C879" s="309" t="s">
        <v>1234</v>
      </c>
      <c r="D879" s="309" t="s">
        <v>1235</v>
      </c>
      <c r="E879" s="17" t="s">
        <v>253</v>
      </c>
      <c r="F879" s="310">
        <v>29.917999999999999</v>
      </c>
      <c r="G879" s="39"/>
      <c r="H879" s="45"/>
    </row>
    <row r="880" s="2" customFormat="1" ht="16.8" customHeight="1">
      <c r="A880" s="39"/>
      <c r="B880" s="45"/>
      <c r="C880" s="309" t="s">
        <v>1240</v>
      </c>
      <c r="D880" s="309" t="s">
        <v>1241</v>
      </c>
      <c r="E880" s="17" t="s">
        <v>253</v>
      </c>
      <c r="F880" s="310">
        <v>29.917999999999999</v>
      </c>
      <c r="G880" s="39"/>
      <c r="H880" s="45"/>
    </row>
    <row r="881" s="2" customFormat="1">
      <c r="A881" s="39"/>
      <c r="B881" s="45"/>
      <c r="C881" s="309" t="s">
        <v>1076</v>
      </c>
      <c r="D881" s="309" t="s">
        <v>1077</v>
      </c>
      <c r="E881" s="17" t="s">
        <v>182</v>
      </c>
      <c r="F881" s="310">
        <v>46.765999999999998</v>
      </c>
      <c r="G881" s="39"/>
      <c r="H881" s="45"/>
    </row>
    <row r="882" s="2" customFormat="1" ht="16.8" customHeight="1">
      <c r="A882" s="39"/>
      <c r="B882" s="45"/>
      <c r="C882" s="309" t="s">
        <v>625</v>
      </c>
      <c r="D882" s="309" t="s">
        <v>626</v>
      </c>
      <c r="E882" s="17" t="s">
        <v>182</v>
      </c>
      <c r="F882" s="310">
        <v>46.765999999999998</v>
      </c>
      <c r="G882" s="39"/>
      <c r="H882" s="45"/>
    </row>
    <row r="883" s="2" customFormat="1" ht="16.8" customHeight="1">
      <c r="A883" s="39"/>
      <c r="B883" s="45"/>
      <c r="C883" s="309" t="s">
        <v>291</v>
      </c>
      <c r="D883" s="309" t="s">
        <v>292</v>
      </c>
      <c r="E883" s="17" t="s">
        <v>182</v>
      </c>
      <c r="F883" s="310">
        <v>47.869</v>
      </c>
      <c r="G883" s="39"/>
      <c r="H883" s="45"/>
    </row>
    <row r="884" s="2" customFormat="1" ht="26.4" customHeight="1">
      <c r="A884" s="39"/>
      <c r="B884" s="45"/>
      <c r="C884" s="304" t="s">
        <v>1693</v>
      </c>
      <c r="D884" s="304" t="s">
        <v>136</v>
      </c>
      <c r="E884" s="39"/>
      <c r="F884" s="39"/>
      <c r="G884" s="39"/>
      <c r="H884" s="45"/>
    </row>
    <row r="885" s="2" customFormat="1" ht="16.8" customHeight="1">
      <c r="A885" s="39"/>
      <c r="B885" s="45"/>
      <c r="C885" s="305" t="s">
        <v>1336</v>
      </c>
      <c r="D885" s="306" t="s">
        <v>1208</v>
      </c>
      <c r="E885" s="307" t="s">
        <v>578</v>
      </c>
      <c r="F885" s="308">
        <v>78.409999999999997</v>
      </c>
      <c r="G885" s="39"/>
      <c r="H885" s="45"/>
    </row>
    <row r="886" s="2" customFormat="1" ht="16.8" customHeight="1">
      <c r="A886" s="39"/>
      <c r="B886" s="45"/>
      <c r="C886" s="309" t="s">
        <v>39</v>
      </c>
      <c r="D886" s="309" t="s">
        <v>1371</v>
      </c>
      <c r="E886" s="17" t="s">
        <v>39</v>
      </c>
      <c r="F886" s="310">
        <v>36.25</v>
      </c>
      <c r="G886" s="39"/>
      <c r="H886" s="45"/>
    </row>
    <row r="887" s="2" customFormat="1" ht="16.8" customHeight="1">
      <c r="A887" s="39"/>
      <c r="B887" s="45"/>
      <c r="C887" s="309" t="s">
        <v>39</v>
      </c>
      <c r="D887" s="309" t="s">
        <v>1372</v>
      </c>
      <c r="E887" s="17" t="s">
        <v>39</v>
      </c>
      <c r="F887" s="310">
        <v>42.159999999999997</v>
      </c>
      <c r="G887" s="39"/>
      <c r="H887" s="45"/>
    </row>
    <row r="888" s="2" customFormat="1" ht="16.8" customHeight="1">
      <c r="A888" s="39"/>
      <c r="B888" s="45"/>
      <c r="C888" s="309" t="s">
        <v>1336</v>
      </c>
      <c r="D888" s="309" t="s">
        <v>250</v>
      </c>
      <c r="E888" s="17" t="s">
        <v>39</v>
      </c>
      <c r="F888" s="310">
        <v>78.409999999999997</v>
      </c>
      <c r="G888" s="39"/>
      <c r="H888" s="45"/>
    </row>
    <row r="889" s="2" customFormat="1" ht="16.8" customHeight="1">
      <c r="A889" s="39"/>
      <c r="B889" s="45"/>
      <c r="C889" s="311" t="s">
        <v>1673</v>
      </c>
      <c r="D889" s="39"/>
      <c r="E889" s="39"/>
      <c r="F889" s="39"/>
      <c r="G889" s="39"/>
      <c r="H889" s="45"/>
    </row>
    <row r="890" s="2" customFormat="1" ht="16.8" customHeight="1">
      <c r="A890" s="39"/>
      <c r="B890" s="45"/>
      <c r="C890" s="309" t="s">
        <v>1307</v>
      </c>
      <c r="D890" s="309" t="s">
        <v>1308</v>
      </c>
      <c r="E890" s="17" t="s">
        <v>578</v>
      </c>
      <c r="F890" s="310">
        <v>78.409999999999997</v>
      </c>
      <c r="G890" s="39"/>
      <c r="H890" s="45"/>
    </row>
    <row r="891" s="2" customFormat="1">
      <c r="A891" s="39"/>
      <c r="B891" s="45"/>
      <c r="C891" s="309" t="s">
        <v>1313</v>
      </c>
      <c r="D891" s="309" t="s">
        <v>1314</v>
      </c>
      <c r="E891" s="17" t="s">
        <v>578</v>
      </c>
      <c r="F891" s="310">
        <v>59.93</v>
      </c>
      <c r="G891" s="39"/>
      <c r="H891" s="45"/>
    </row>
    <row r="892" s="2" customFormat="1" ht="16.8" customHeight="1">
      <c r="A892" s="39"/>
      <c r="B892" s="45"/>
      <c r="C892" s="309" t="s">
        <v>1322</v>
      </c>
      <c r="D892" s="309" t="s">
        <v>1323</v>
      </c>
      <c r="E892" s="17" t="s">
        <v>182</v>
      </c>
      <c r="F892" s="310">
        <v>48.927999999999997</v>
      </c>
      <c r="G892" s="39"/>
      <c r="H892" s="45"/>
    </row>
    <row r="893" s="2" customFormat="1" ht="16.8" customHeight="1">
      <c r="A893" s="39"/>
      <c r="B893" s="45"/>
      <c r="C893" s="305" t="s">
        <v>1338</v>
      </c>
      <c r="D893" s="306" t="s">
        <v>1210</v>
      </c>
      <c r="E893" s="307" t="s">
        <v>182</v>
      </c>
      <c r="F893" s="308">
        <v>48.927999999999997</v>
      </c>
      <c r="G893" s="39"/>
      <c r="H893" s="45"/>
    </row>
    <row r="894" s="2" customFormat="1" ht="16.8" customHeight="1">
      <c r="A894" s="39"/>
      <c r="B894" s="45"/>
      <c r="C894" s="309" t="s">
        <v>39</v>
      </c>
      <c r="D894" s="309" t="s">
        <v>1377</v>
      </c>
      <c r="E894" s="17" t="s">
        <v>39</v>
      </c>
      <c r="F894" s="310">
        <v>48.927999999999997</v>
      </c>
      <c r="G894" s="39"/>
      <c r="H894" s="45"/>
    </row>
    <row r="895" s="2" customFormat="1" ht="16.8" customHeight="1">
      <c r="A895" s="39"/>
      <c r="B895" s="45"/>
      <c r="C895" s="309" t="s">
        <v>1338</v>
      </c>
      <c r="D895" s="309" t="s">
        <v>250</v>
      </c>
      <c r="E895" s="17" t="s">
        <v>39</v>
      </c>
      <c r="F895" s="310">
        <v>48.927999999999997</v>
      </c>
      <c r="G895" s="39"/>
      <c r="H895" s="45"/>
    </row>
    <row r="896" s="2" customFormat="1" ht="16.8" customHeight="1">
      <c r="A896" s="39"/>
      <c r="B896" s="45"/>
      <c r="C896" s="311" t="s">
        <v>1673</v>
      </c>
      <c r="D896" s="39"/>
      <c r="E896" s="39"/>
      <c r="F896" s="39"/>
      <c r="G896" s="39"/>
      <c r="H896" s="45"/>
    </row>
    <row r="897" s="2" customFormat="1" ht="16.8" customHeight="1">
      <c r="A897" s="39"/>
      <c r="B897" s="45"/>
      <c r="C897" s="309" t="s">
        <v>1322</v>
      </c>
      <c r="D897" s="309" t="s">
        <v>1323</v>
      </c>
      <c r="E897" s="17" t="s">
        <v>182</v>
      </c>
      <c r="F897" s="310">
        <v>48.927999999999997</v>
      </c>
      <c r="G897" s="39"/>
      <c r="H897" s="45"/>
    </row>
    <row r="898" s="2" customFormat="1">
      <c r="A898" s="39"/>
      <c r="B898" s="45"/>
      <c r="C898" s="309" t="s">
        <v>1076</v>
      </c>
      <c r="D898" s="309" t="s">
        <v>1077</v>
      </c>
      <c r="E898" s="17" t="s">
        <v>182</v>
      </c>
      <c r="F898" s="310">
        <v>195.09899999999999</v>
      </c>
      <c r="G898" s="39"/>
      <c r="H898" s="45"/>
    </row>
    <row r="899" s="2" customFormat="1" ht="16.8" customHeight="1">
      <c r="A899" s="39"/>
      <c r="B899" s="45"/>
      <c r="C899" s="309" t="s">
        <v>625</v>
      </c>
      <c r="D899" s="309" t="s">
        <v>626</v>
      </c>
      <c r="E899" s="17" t="s">
        <v>182</v>
      </c>
      <c r="F899" s="310">
        <v>195.09899999999999</v>
      </c>
      <c r="G899" s="39"/>
      <c r="H899" s="45"/>
    </row>
    <row r="900" s="2" customFormat="1" ht="16.8" customHeight="1">
      <c r="A900" s="39"/>
      <c r="B900" s="45"/>
      <c r="C900" s="305" t="s">
        <v>1340</v>
      </c>
      <c r="D900" s="306" t="s">
        <v>1213</v>
      </c>
      <c r="E900" s="307" t="s">
        <v>191</v>
      </c>
      <c r="F900" s="308">
        <v>64</v>
      </c>
      <c r="G900" s="39"/>
      <c r="H900" s="45"/>
    </row>
    <row r="901" s="2" customFormat="1" ht="16.8" customHeight="1">
      <c r="A901" s="39"/>
      <c r="B901" s="45"/>
      <c r="C901" s="309" t="s">
        <v>39</v>
      </c>
      <c r="D901" s="309" t="s">
        <v>1359</v>
      </c>
      <c r="E901" s="17" t="s">
        <v>39</v>
      </c>
      <c r="F901" s="310">
        <v>64</v>
      </c>
      <c r="G901" s="39"/>
      <c r="H901" s="45"/>
    </row>
    <row r="902" s="2" customFormat="1" ht="16.8" customHeight="1">
      <c r="A902" s="39"/>
      <c r="B902" s="45"/>
      <c r="C902" s="309" t="s">
        <v>1340</v>
      </c>
      <c r="D902" s="309" t="s">
        <v>250</v>
      </c>
      <c r="E902" s="17" t="s">
        <v>39</v>
      </c>
      <c r="F902" s="310">
        <v>64</v>
      </c>
      <c r="G902" s="39"/>
      <c r="H902" s="45"/>
    </row>
    <row r="903" s="2" customFormat="1" ht="16.8" customHeight="1">
      <c r="A903" s="39"/>
      <c r="B903" s="45"/>
      <c r="C903" s="311" t="s">
        <v>1673</v>
      </c>
      <c r="D903" s="39"/>
      <c r="E903" s="39"/>
      <c r="F903" s="39"/>
      <c r="G903" s="39"/>
      <c r="H903" s="45"/>
    </row>
    <row r="904" s="2" customFormat="1" ht="16.8" customHeight="1">
      <c r="A904" s="39"/>
      <c r="B904" s="45"/>
      <c r="C904" s="309" t="s">
        <v>1267</v>
      </c>
      <c r="D904" s="309" t="s">
        <v>1268</v>
      </c>
      <c r="E904" s="17" t="s">
        <v>191</v>
      </c>
      <c r="F904" s="310">
        <v>64</v>
      </c>
      <c r="G904" s="39"/>
      <c r="H904" s="45"/>
    </row>
    <row r="905" s="2" customFormat="1" ht="16.8" customHeight="1">
      <c r="A905" s="39"/>
      <c r="B905" s="45"/>
      <c r="C905" s="309" t="s">
        <v>1271</v>
      </c>
      <c r="D905" s="309" t="s">
        <v>1272</v>
      </c>
      <c r="E905" s="17" t="s">
        <v>191</v>
      </c>
      <c r="F905" s="310">
        <v>256</v>
      </c>
      <c r="G905" s="39"/>
      <c r="H905" s="45"/>
    </row>
    <row r="906" s="2" customFormat="1" ht="16.8" customHeight="1">
      <c r="A906" s="39"/>
      <c r="B906" s="45"/>
      <c r="C906" s="305" t="s">
        <v>1362</v>
      </c>
      <c r="D906" s="306" t="s">
        <v>1691</v>
      </c>
      <c r="E906" s="307" t="s">
        <v>182</v>
      </c>
      <c r="F906" s="308">
        <v>23.972000000000001</v>
      </c>
      <c r="G906" s="39"/>
      <c r="H906" s="45"/>
    </row>
    <row r="907" s="2" customFormat="1" ht="16.8" customHeight="1">
      <c r="A907" s="39"/>
      <c r="B907" s="45"/>
      <c r="C907" s="309" t="s">
        <v>1362</v>
      </c>
      <c r="D907" s="309" t="s">
        <v>1363</v>
      </c>
      <c r="E907" s="17" t="s">
        <v>39</v>
      </c>
      <c r="F907" s="310">
        <v>23.972000000000001</v>
      </c>
      <c r="G907" s="39"/>
      <c r="H907" s="45"/>
    </row>
    <row r="908" s="2" customFormat="1" ht="16.8" customHeight="1">
      <c r="A908" s="39"/>
      <c r="B908" s="45"/>
      <c r="C908" s="305" t="s">
        <v>1364</v>
      </c>
      <c r="D908" s="306" t="s">
        <v>1692</v>
      </c>
      <c r="E908" s="307" t="s">
        <v>182</v>
      </c>
      <c r="F908" s="308">
        <v>11.986000000000001</v>
      </c>
      <c r="G908" s="39"/>
      <c r="H908" s="45"/>
    </row>
    <row r="909" s="2" customFormat="1" ht="16.8" customHeight="1">
      <c r="A909" s="39"/>
      <c r="B909" s="45"/>
      <c r="C909" s="309" t="s">
        <v>1364</v>
      </c>
      <c r="D909" s="309" t="s">
        <v>1365</v>
      </c>
      <c r="E909" s="17" t="s">
        <v>39</v>
      </c>
      <c r="F909" s="310">
        <v>11.986000000000001</v>
      </c>
      <c r="G909" s="39"/>
      <c r="H909" s="45"/>
    </row>
    <row r="910" s="2" customFormat="1" ht="16.8" customHeight="1">
      <c r="A910" s="39"/>
      <c r="B910" s="45"/>
      <c r="C910" s="305" t="s">
        <v>1342</v>
      </c>
      <c r="D910" s="306" t="s">
        <v>1215</v>
      </c>
      <c r="E910" s="307" t="s">
        <v>186</v>
      </c>
      <c r="F910" s="308">
        <v>0.02</v>
      </c>
      <c r="G910" s="39"/>
      <c r="H910" s="45"/>
    </row>
    <row r="911" s="2" customFormat="1" ht="16.8" customHeight="1">
      <c r="A911" s="39"/>
      <c r="B911" s="45"/>
      <c r="C911" s="309" t="s">
        <v>39</v>
      </c>
      <c r="D911" s="309" t="s">
        <v>1358</v>
      </c>
      <c r="E911" s="17" t="s">
        <v>39</v>
      </c>
      <c r="F911" s="310">
        <v>0.02</v>
      </c>
      <c r="G911" s="39"/>
      <c r="H911" s="45"/>
    </row>
    <row r="912" s="2" customFormat="1" ht="16.8" customHeight="1">
      <c r="A912" s="39"/>
      <c r="B912" s="45"/>
      <c r="C912" s="309" t="s">
        <v>1342</v>
      </c>
      <c r="D912" s="309" t="s">
        <v>250</v>
      </c>
      <c r="E912" s="17" t="s">
        <v>39</v>
      </c>
      <c r="F912" s="310">
        <v>0.02</v>
      </c>
      <c r="G912" s="39"/>
      <c r="H912" s="45"/>
    </row>
    <row r="913" s="2" customFormat="1" ht="16.8" customHeight="1">
      <c r="A913" s="39"/>
      <c r="B913" s="45"/>
      <c r="C913" s="311" t="s">
        <v>1673</v>
      </c>
      <c r="D913" s="39"/>
      <c r="E913" s="39"/>
      <c r="F913" s="39"/>
      <c r="G913" s="39"/>
      <c r="H913" s="45"/>
    </row>
    <row r="914" s="2" customFormat="1" ht="16.8" customHeight="1">
      <c r="A914" s="39"/>
      <c r="B914" s="45"/>
      <c r="C914" s="309" t="s">
        <v>1259</v>
      </c>
      <c r="D914" s="309" t="s">
        <v>1260</v>
      </c>
      <c r="E914" s="17" t="s">
        <v>186</v>
      </c>
      <c r="F914" s="310">
        <v>0.02</v>
      </c>
      <c r="G914" s="39"/>
      <c r="H914" s="45"/>
    </row>
    <row r="915" s="2" customFormat="1" ht="16.8" customHeight="1">
      <c r="A915" s="39"/>
      <c r="B915" s="45"/>
      <c r="C915" s="309" t="s">
        <v>1245</v>
      </c>
      <c r="D915" s="309" t="s">
        <v>1246</v>
      </c>
      <c r="E915" s="17" t="s">
        <v>186</v>
      </c>
      <c r="F915" s="310">
        <v>0.037999999999999999</v>
      </c>
      <c r="G915" s="39"/>
      <c r="H915" s="45"/>
    </row>
    <row r="916" s="2" customFormat="1" ht="16.8" customHeight="1">
      <c r="A916" s="39"/>
      <c r="B916" s="45"/>
      <c r="C916" s="305" t="s">
        <v>1346</v>
      </c>
      <c r="D916" s="306" t="s">
        <v>1221</v>
      </c>
      <c r="E916" s="307" t="s">
        <v>578</v>
      </c>
      <c r="F916" s="308">
        <v>59.93</v>
      </c>
      <c r="G916" s="39"/>
      <c r="H916" s="45"/>
    </row>
    <row r="917" s="2" customFormat="1" ht="16.8" customHeight="1">
      <c r="A917" s="39"/>
      <c r="B917" s="45"/>
      <c r="C917" s="309" t="s">
        <v>1346</v>
      </c>
      <c r="D917" s="309" t="s">
        <v>1373</v>
      </c>
      <c r="E917" s="17" t="s">
        <v>39</v>
      </c>
      <c r="F917" s="310">
        <v>59.93</v>
      </c>
      <c r="G917" s="39"/>
      <c r="H917" s="45"/>
    </row>
    <row r="918" s="2" customFormat="1" ht="16.8" customHeight="1">
      <c r="A918" s="39"/>
      <c r="B918" s="45"/>
      <c r="C918" s="311" t="s">
        <v>1673</v>
      </c>
      <c r="D918" s="39"/>
      <c r="E918" s="39"/>
      <c r="F918" s="39"/>
      <c r="G918" s="39"/>
      <c r="H918" s="45"/>
    </row>
    <row r="919" s="2" customFormat="1">
      <c r="A919" s="39"/>
      <c r="B919" s="45"/>
      <c r="C919" s="309" t="s">
        <v>1313</v>
      </c>
      <c r="D919" s="309" t="s">
        <v>1314</v>
      </c>
      <c r="E919" s="17" t="s">
        <v>578</v>
      </c>
      <c r="F919" s="310">
        <v>59.93</v>
      </c>
      <c r="G919" s="39"/>
      <c r="H919" s="45"/>
    </row>
    <row r="920" s="2" customFormat="1" ht="16.8" customHeight="1">
      <c r="A920" s="39"/>
      <c r="B920" s="45"/>
      <c r="C920" s="309" t="s">
        <v>752</v>
      </c>
      <c r="D920" s="309" t="s">
        <v>753</v>
      </c>
      <c r="E920" s="17" t="s">
        <v>182</v>
      </c>
      <c r="F920" s="310">
        <v>11.986000000000001</v>
      </c>
      <c r="G920" s="39"/>
      <c r="H920" s="45"/>
    </row>
    <row r="921" s="2" customFormat="1" ht="16.8" customHeight="1">
      <c r="A921" s="39"/>
      <c r="B921" s="45"/>
      <c r="C921" s="309" t="s">
        <v>1286</v>
      </c>
      <c r="D921" s="309" t="s">
        <v>1287</v>
      </c>
      <c r="E921" s="17" t="s">
        <v>182</v>
      </c>
      <c r="F921" s="310">
        <v>23.972000000000001</v>
      </c>
      <c r="G921" s="39"/>
      <c r="H921" s="45"/>
    </row>
    <row r="922" s="2" customFormat="1" ht="16.8" customHeight="1">
      <c r="A922" s="39"/>
      <c r="B922" s="45"/>
      <c r="C922" s="305" t="s">
        <v>1380</v>
      </c>
      <c r="D922" s="306" t="s">
        <v>1224</v>
      </c>
      <c r="E922" s="307" t="s">
        <v>182</v>
      </c>
      <c r="F922" s="308">
        <v>195.09899999999999</v>
      </c>
      <c r="G922" s="39"/>
      <c r="H922" s="45"/>
    </row>
    <row r="923" s="2" customFormat="1" ht="16.8" customHeight="1">
      <c r="A923" s="39"/>
      <c r="B923" s="45"/>
      <c r="C923" s="309" t="s">
        <v>39</v>
      </c>
      <c r="D923" s="309" t="s">
        <v>1378</v>
      </c>
      <c r="E923" s="17" t="s">
        <v>39</v>
      </c>
      <c r="F923" s="310">
        <v>48.927999999999997</v>
      </c>
      <c r="G923" s="39"/>
      <c r="H923" s="45"/>
    </row>
    <row r="924" s="2" customFormat="1" ht="16.8" customHeight="1">
      <c r="A924" s="39"/>
      <c r="B924" s="45"/>
      <c r="C924" s="309" t="s">
        <v>39</v>
      </c>
      <c r="D924" s="309" t="s">
        <v>1379</v>
      </c>
      <c r="E924" s="17" t="s">
        <v>39</v>
      </c>
      <c r="F924" s="310">
        <v>146.17099999999999</v>
      </c>
      <c r="G924" s="39"/>
      <c r="H924" s="45"/>
    </row>
    <row r="925" s="2" customFormat="1" ht="16.8" customHeight="1">
      <c r="A925" s="39"/>
      <c r="B925" s="45"/>
      <c r="C925" s="309" t="s">
        <v>1380</v>
      </c>
      <c r="D925" s="309" t="s">
        <v>250</v>
      </c>
      <c r="E925" s="17" t="s">
        <v>39</v>
      </c>
      <c r="F925" s="310">
        <v>195.09899999999999</v>
      </c>
      <c r="G925" s="39"/>
      <c r="H925" s="45"/>
    </row>
    <row r="926" s="2" customFormat="1" ht="16.8" customHeight="1">
      <c r="A926" s="39"/>
      <c r="B926" s="45"/>
      <c r="C926" s="305" t="s">
        <v>1348</v>
      </c>
      <c r="D926" s="306" t="s">
        <v>1227</v>
      </c>
      <c r="E926" s="307" t="s">
        <v>197</v>
      </c>
      <c r="F926" s="308">
        <v>12</v>
      </c>
      <c r="G926" s="39"/>
      <c r="H926" s="45"/>
    </row>
    <row r="927" s="2" customFormat="1" ht="16.8" customHeight="1">
      <c r="A927" s="39"/>
      <c r="B927" s="45"/>
      <c r="C927" s="309" t="s">
        <v>39</v>
      </c>
      <c r="D927" s="309" t="s">
        <v>1265</v>
      </c>
      <c r="E927" s="17" t="s">
        <v>39</v>
      </c>
      <c r="F927" s="310">
        <v>12</v>
      </c>
      <c r="G927" s="39"/>
      <c r="H927" s="45"/>
    </row>
    <row r="928" s="2" customFormat="1" ht="16.8" customHeight="1">
      <c r="A928" s="39"/>
      <c r="B928" s="45"/>
      <c r="C928" s="309" t="s">
        <v>39</v>
      </c>
      <c r="D928" s="309" t="s">
        <v>1266</v>
      </c>
      <c r="E928" s="17" t="s">
        <v>39</v>
      </c>
      <c r="F928" s="310">
        <v>0</v>
      </c>
      <c r="G928" s="39"/>
      <c r="H928" s="45"/>
    </row>
    <row r="929" s="2" customFormat="1" ht="16.8" customHeight="1">
      <c r="A929" s="39"/>
      <c r="B929" s="45"/>
      <c r="C929" s="309" t="s">
        <v>1348</v>
      </c>
      <c r="D929" s="309" t="s">
        <v>250</v>
      </c>
      <c r="E929" s="17" t="s">
        <v>39</v>
      </c>
      <c r="F929" s="310">
        <v>12</v>
      </c>
      <c r="G929" s="39"/>
      <c r="H929" s="45"/>
    </row>
    <row r="930" s="2" customFormat="1" ht="16.8" customHeight="1">
      <c r="A930" s="39"/>
      <c r="B930" s="45"/>
      <c r="C930" s="311" t="s">
        <v>1673</v>
      </c>
      <c r="D930" s="39"/>
      <c r="E930" s="39"/>
      <c r="F930" s="39"/>
      <c r="G930" s="39"/>
      <c r="H930" s="45"/>
    </row>
    <row r="931" s="2" customFormat="1" ht="16.8" customHeight="1">
      <c r="A931" s="39"/>
      <c r="B931" s="45"/>
      <c r="C931" s="309" t="s">
        <v>718</v>
      </c>
      <c r="D931" s="309" t="s">
        <v>719</v>
      </c>
      <c r="E931" s="17" t="s">
        <v>197</v>
      </c>
      <c r="F931" s="310">
        <v>12</v>
      </c>
      <c r="G931" s="39"/>
      <c r="H931" s="45"/>
    </row>
    <row r="932" s="2" customFormat="1" ht="16.8" customHeight="1">
      <c r="A932" s="39"/>
      <c r="B932" s="45"/>
      <c r="C932" s="309" t="s">
        <v>625</v>
      </c>
      <c r="D932" s="309" t="s">
        <v>626</v>
      </c>
      <c r="E932" s="17" t="s">
        <v>182</v>
      </c>
      <c r="F932" s="310">
        <v>195.09899999999999</v>
      </c>
      <c r="G932" s="39"/>
      <c r="H932" s="45"/>
    </row>
    <row r="933" s="2" customFormat="1" ht="16.8" customHeight="1">
      <c r="A933" s="39"/>
      <c r="B933" s="45"/>
      <c r="C933" s="309" t="s">
        <v>630</v>
      </c>
      <c r="D933" s="309" t="s">
        <v>631</v>
      </c>
      <c r="E933" s="17" t="s">
        <v>182</v>
      </c>
      <c r="F933" s="310">
        <v>146.17099999999999</v>
      </c>
      <c r="G933" s="39"/>
      <c r="H933" s="45"/>
    </row>
    <row r="934" s="2" customFormat="1" ht="16.8" customHeight="1">
      <c r="A934" s="39"/>
      <c r="B934" s="45"/>
      <c r="C934" s="309" t="s">
        <v>291</v>
      </c>
      <c r="D934" s="309" t="s">
        <v>292</v>
      </c>
      <c r="E934" s="17" t="s">
        <v>182</v>
      </c>
      <c r="F934" s="310">
        <v>129.93000000000001</v>
      </c>
      <c r="G934" s="39"/>
      <c r="H934" s="45"/>
    </row>
    <row r="935" s="2" customFormat="1" ht="26.4" customHeight="1">
      <c r="A935" s="39"/>
      <c r="B935" s="45"/>
      <c r="C935" s="304" t="s">
        <v>1694</v>
      </c>
      <c r="D935" s="304" t="s">
        <v>142</v>
      </c>
      <c r="E935" s="39"/>
      <c r="F935" s="39"/>
      <c r="G935" s="39"/>
      <c r="H935" s="45"/>
    </row>
    <row r="936" s="2" customFormat="1" ht="16.8" customHeight="1">
      <c r="A936" s="39"/>
      <c r="B936" s="45"/>
      <c r="C936" s="305" t="s">
        <v>1381</v>
      </c>
      <c r="D936" s="306" t="s">
        <v>1382</v>
      </c>
      <c r="E936" s="307" t="s">
        <v>191</v>
      </c>
      <c r="F936" s="308">
        <v>16</v>
      </c>
      <c r="G936" s="39"/>
      <c r="H936" s="45"/>
    </row>
    <row r="937" s="2" customFormat="1" ht="16.8" customHeight="1">
      <c r="A937" s="39"/>
      <c r="B937" s="45"/>
      <c r="C937" s="309" t="s">
        <v>39</v>
      </c>
      <c r="D937" s="309" t="s">
        <v>1459</v>
      </c>
      <c r="E937" s="17" t="s">
        <v>39</v>
      </c>
      <c r="F937" s="310">
        <v>16</v>
      </c>
      <c r="G937" s="39"/>
      <c r="H937" s="45"/>
    </row>
    <row r="938" s="2" customFormat="1" ht="16.8" customHeight="1">
      <c r="A938" s="39"/>
      <c r="B938" s="45"/>
      <c r="C938" s="309" t="s">
        <v>1381</v>
      </c>
      <c r="D938" s="309" t="s">
        <v>250</v>
      </c>
      <c r="E938" s="17" t="s">
        <v>39</v>
      </c>
      <c r="F938" s="310">
        <v>16</v>
      </c>
      <c r="G938" s="39"/>
      <c r="H938" s="45"/>
    </row>
    <row r="939" s="2" customFormat="1" ht="16.8" customHeight="1">
      <c r="A939" s="39"/>
      <c r="B939" s="45"/>
      <c r="C939" s="311" t="s">
        <v>1673</v>
      </c>
      <c r="D939" s="39"/>
      <c r="E939" s="39"/>
      <c r="F939" s="39"/>
      <c r="G939" s="39"/>
      <c r="H939" s="45"/>
    </row>
    <row r="940" s="2" customFormat="1" ht="16.8" customHeight="1">
      <c r="A940" s="39"/>
      <c r="B940" s="45"/>
      <c r="C940" s="309" t="s">
        <v>1455</v>
      </c>
      <c r="D940" s="309" t="s">
        <v>1456</v>
      </c>
      <c r="E940" s="17" t="s">
        <v>367</v>
      </c>
      <c r="F940" s="310">
        <v>16</v>
      </c>
      <c r="G940" s="39"/>
      <c r="H940" s="45"/>
    </row>
    <row r="941" s="2" customFormat="1" ht="16.8" customHeight="1">
      <c r="A941" s="39"/>
      <c r="B941" s="45"/>
      <c r="C941" s="309" t="s">
        <v>372</v>
      </c>
      <c r="D941" s="309" t="s">
        <v>373</v>
      </c>
      <c r="E941" s="17" t="s">
        <v>367</v>
      </c>
      <c r="F941" s="310">
        <v>14</v>
      </c>
      <c r="G941" s="39"/>
      <c r="H941" s="45"/>
    </row>
    <row r="942" s="2" customFormat="1" ht="16.8" customHeight="1">
      <c r="A942" s="39"/>
      <c r="B942" s="45"/>
      <c r="C942" s="305" t="s">
        <v>1389</v>
      </c>
      <c r="D942" s="306" t="s">
        <v>433</v>
      </c>
      <c r="E942" s="307" t="s">
        <v>191</v>
      </c>
      <c r="F942" s="308">
        <v>2356</v>
      </c>
      <c r="G942" s="39"/>
      <c r="H942" s="45"/>
    </row>
    <row r="943" s="2" customFormat="1" ht="16.8" customHeight="1">
      <c r="A943" s="39"/>
      <c r="B943" s="45"/>
      <c r="C943" s="309" t="s">
        <v>39</v>
      </c>
      <c r="D943" s="309" t="s">
        <v>1466</v>
      </c>
      <c r="E943" s="17" t="s">
        <v>39</v>
      </c>
      <c r="F943" s="310">
        <v>120</v>
      </c>
      <c r="G943" s="39"/>
      <c r="H943" s="45"/>
    </row>
    <row r="944" s="2" customFormat="1" ht="16.8" customHeight="1">
      <c r="A944" s="39"/>
      <c r="B944" s="45"/>
      <c r="C944" s="309" t="s">
        <v>39</v>
      </c>
      <c r="D944" s="309" t="s">
        <v>1454</v>
      </c>
      <c r="E944" s="17" t="s">
        <v>39</v>
      </c>
      <c r="F944" s="310">
        <v>2236</v>
      </c>
      <c r="G944" s="39"/>
      <c r="H944" s="45"/>
    </row>
    <row r="945" s="2" customFormat="1" ht="16.8" customHeight="1">
      <c r="A945" s="39"/>
      <c r="B945" s="45"/>
      <c r="C945" s="309" t="s">
        <v>1389</v>
      </c>
      <c r="D945" s="309" t="s">
        <v>250</v>
      </c>
      <c r="E945" s="17" t="s">
        <v>39</v>
      </c>
      <c r="F945" s="310">
        <v>2356</v>
      </c>
      <c r="G945" s="39"/>
      <c r="H945" s="45"/>
    </row>
    <row r="946" s="2" customFormat="1" ht="16.8" customHeight="1">
      <c r="A946" s="39"/>
      <c r="B946" s="45"/>
      <c r="C946" s="311" t="s">
        <v>1673</v>
      </c>
      <c r="D946" s="39"/>
      <c r="E946" s="39"/>
      <c r="F946" s="39"/>
      <c r="G946" s="39"/>
      <c r="H946" s="45"/>
    </row>
    <row r="947" s="2" customFormat="1">
      <c r="A947" s="39"/>
      <c r="B947" s="45"/>
      <c r="C947" s="309" t="s">
        <v>1462</v>
      </c>
      <c r="D947" s="309" t="s">
        <v>1463</v>
      </c>
      <c r="E947" s="17" t="s">
        <v>197</v>
      </c>
      <c r="F947" s="310">
        <v>2356</v>
      </c>
      <c r="G947" s="39"/>
      <c r="H947" s="45"/>
    </row>
    <row r="948" s="2" customFormat="1" ht="16.8" customHeight="1">
      <c r="A948" s="39"/>
      <c r="B948" s="45"/>
      <c r="C948" s="309" t="s">
        <v>401</v>
      </c>
      <c r="D948" s="309" t="s">
        <v>402</v>
      </c>
      <c r="E948" s="17" t="s">
        <v>197</v>
      </c>
      <c r="F948" s="310">
        <v>4712</v>
      </c>
      <c r="G948" s="39"/>
      <c r="H948" s="45"/>
    </row>
    <row r="949" s="2" customFormat="1" ht="16.8" customHeight="1">
      <c r="A949" s="39"/>
      <c r="B949" s="45"/>
      <c r="C949" s="305" t="s">
        <v>1383</v>
      </c>
      <c r="D949" s="306" t="s">
        <v>1384</v>
      </c>
      <c r="E949" s="307" t="s">
        <v>197</v>
      </c>
      <c r="F949" s="308">
        <v>940</v>
      </c>
      <c r="G949" s="39"/>
      <c r="H949" s="45"/>
    </row>
    <row r="950" s="2" customFormat="1" ht="16.8" customHeight="1">
      <c r="A950" s="39"/>
      <c r="B950" s="45"/>
      <c r="C950" s="309" t="s">
        <v>39</v>
      </c>
      <c r="D950" s="309" t="s">
        <v>1438</v>
      </c>
      <c r="E950" s="17" t="s">
        <v>39</v>
      </c>
      <c r="F950" s="310">
        <v>940</v>
      </c>
      <c r="G950" s="39"/>
      <c r="H950" s="45"/>
    </row>
    <row r="951" s="2" customFormat="1" ht="16.8" customHeight="1">
      <c r="A951" s="39"/>
      <c r="B951" s="45"/>
      <c r="C951" s="309" t="s">
        <v>1383</v>
      </c>
      <c r="D951" s="309" t="s">
        <v>250</v>
      </c>
      <c r="E951" s="17" t="s">
        <v>39</v>
      </c>
      <c r="F951" s="310">
        <v>940</v>
      </c>
      <c r="G951" s="39"/>
      <c r="H951" s="45"/>
    </row>
    <row r="952" s="2" customFormat="1" ht="16.8" customHeight="1">
      <c r="A952" s="39"/>
      <c r="B952" s="45"/>
      <c r="C952" s="311" t="s">
        <v>1673</v>
      </c>
      <c r="D952" s="39"/>
      <c r="E952" s="39"/>
      <c r="F952" s="39"/>
      <c r="G952" s="39"/>
      <c r="H952" s="45"/>
    </row>
    <row r="953" s="2" customFormat="1">
      <c r="A953" s="39"/>
      <c r="B953" s="45"/>
      <c r="C953" s="309" t="s">
        <v>283</v>
      </c>
      <c r="D953" s="309" t="s">
        <v>284</v>
      </c>
      <c r="E953" s="17" t="s">
        <v>197</v>
      </c>
      <c r="F953" s="310">
        <v>940</v>
      </c>
      <c r="G953" s="39"/>
      <c r="H953" s="45"/>
    </row>
    <row r="954" s="2" customFormat="1" ht="16.8" customHeight="1">
      <c r="A954" s="39"/>
      <c r="B954" s="45"/>
      <c r="C954" s="309" t="s">
        <v>239</v>
      </c>
      <c r="D954" s="309" t="s">
        <v>240</v>
      </c>
      <c r="E954" s="17" t="s">
        <v>186</v>
      </c>
      <c r="F954" s="310">
        <v>2.2360000000000002</v>
      </c>
      <c r="G954" s="39"/>
      <c r="H954" s="45"/>
    </row>
    <row r="955" s="2" customFormat="1" ht="16.8" customHeight="1">
      <c r="A955" s="39"/>
      <c r="B955" s="45"/>
      <c r="C955" s="309" t="s">
        <v>324</v>
      </c>
      <c r="D955" s="309" t="s">
        <v>325</v>
      </c>
      <c r="E955" s="17" t="s">
        <v>191</v>
      </c>
      <c r="F955" s="310">
        <v>375</v>
      </c>
      <c r="G955" s="39"/>
      <c r="H955" s="45"/>
    </row>
    <row r="956" s="2" customFormat="1">
      <c r="A956" s="39"/>
      <c r="B956" s="45"/>
      <c r="C956" s="309" t="s">
        <v>506</v>
      </c>
      <c r="D956" s="309" t="s">
        <v>507</v>
      </c>
      <c r="E956" s="17" t="s">
        <v>197</v>
      </c>
      <c r="F956" s="310">
        <v>2236</v>
      </c>
      <c r="G956" s="39"/>
      <c r="H956" s="45"/>
    </row>
    <row r="957" s="2" customFormat="1">
      <c r="A957" s="39"/>
      <c r="B957" s="45"/>
      <c r="C957" s="309" t="s">
        <v>1462</v>
      </c>
      <c r="D957" s="309" t="s">
        <v>1463</v>
      </c>
      <c r="E957" s="17" t="s">
        <v>197</v>
      </c>
      <c r="F957" s="310">
        <v>2356</v>
      </c>
      <c r="G957" s="39"/>
      <c r="H957" s="45"/>
    </row>
    <row r="958" s="2" customFormat="1">
      <c r="A958" s="39"/>
      <c r="B958" s="45"/>
      <c r="C958" s="309" t="s">
        <v>387</v>
      </c>
      <c r="D958" s="309" t="s">
        <v>388</v>
      </c>
      <c r="E958" s="17" t="s">
        <v>182</v>
      </c>
      <c r="F958" s="310">
        <v>110.259</v>
      </c>
      <c r="G958" s="39"/>
      <c r="H958" s="45"/>
    </row>
    <row r="959" s="2" customFormat="1" ht="16.8" customHeight="1">
      <c r="A959" s="39"/>
      <c r="B959" s="45"/>
      <c r="C959" s="309" t="s">
        <v>535</v>
      </c>
      <c r="D959" s="309" t="s">
        <v>536</v>
      </c>
      <c r="E959" s="17" t="s">
        <v>182</v>
      </c>
      <c r="F959" s="310">
        <v>224.35300000000001</v>
      </c>
      <c r="G959" s="39"/>
      <c r="H959" s="45"/>
    </row>
    <row r="960" s="2" customFormat="1" ht="16.8" customHeight="1">
      <c r="A960" s="39"/>
      <c r="B960" s="45"/>
      <c r="C960" s="309" t="s">
        <v>489</v>
      </c>
      <c r="D960" s="309" t="s">
        <v>490</v>
      </c>
      <c r="E960" s="17" t="s">
        <v>197</v>
      </c>
      <c r="F960" s="310">
        <v>2236</v>
      </c>
      <c r="G960" s="39"/>
      <c r="H960" s="45"/>
    </row>
    <row r="961" s="2" customFormat="1" ht="16.8" customHeight="1">
      <c r="A961" s="39"/>
      <c r="B961" s="45"/>
      <c r="C961" s="305" t="s">
        <v>1386</v>
      </c>
      <c r="D961" s="306" t="s">
        <v>1387</v>
      </c>
      <c r="E961" s="307" t="s">
        <v>197</v>
      </c>
      <c r="F961" s="308">
        <v>1296</v>
      </c>
      <c r="G961" s="39"/>
      <c r="H961" s="45"/>
    </row>
    <row r="962" s="2" customFormat="1" ht="16.8" customHeight="1">
      <c r="A962" s="39"/>
      <c r="B962" s="45"/>
      <c r="C962" s="309" t="s">
        <v>39</v>
      </c>
      <c r="D962" s="309" t="s">
        <v>1443</v>
      </c>
      <c r="E962" s="17" t="s">
        <v>39</v>
      </c>
      <c r="F962" s="310">
        <v>1296</v>
      </c>
      <c r="G962" s="39"/>
      <c r="H962" s="45"/>
    </row>
    <row r="963" s="2" customFormat="1" ht="16.8" customHeight="1">
      <c r="A963" s="39"/>
      <c r="B963" s="45"/>
      <c r="C963" s="309" t="s">
        <v>1386</v>
      </c>
      <c r="D963" s="309" t="s">
        <v>250</v>
      </c>
      <c r="E963" s="17" t="s">
        <v>39</v>
      </c>
      <c r="F963" s="310">
        <v>1296</v>
      </c>
      <c r="G963" s="39"/>
      <c r="H963" s="45"/>
    </row>
    <row r="964" s="2" customFormat="1" ht="16.8" customHeight="1">
      <c r="A964" s="39"/>
      <c r="B964" s="45"/>
      <c r="C964" s="311" t="s">
        <v>1673</v>
      </c>
      <c r="D964" s="39"/>
      <c r="E964" s="39"/>
      <c r="F964" s="39"/>
      <c r="G964" s="39"/>
      <c r="H964" s="45"/>
    </row>
    <row r="965" s="2" customFormat="1" ht="16.8" customHeight="1">
      <c r="A965" s="39"/>
      <c r="B965" s="45"/>
      <c r="C965" s="309" t="s">
        <v>1439</v>
      </c>
      <c r="D965" s="309" t="s">
        <v>1440</v>
      </c>
      <c r="E965" s="17" t="s">
        <v>197</v>
      </c>
      <c r="F965" s="310">
        <v>1296</v>
      </c>
      <c r="G965" s="39"/>
      <c r="H965" s="45"/>
    </row>
    <row r="966" s="2" customFormat="1" ht="16.8" customHeight="1">
      <c r="A966" s="39"/>
      <c r="B966" s="45"/>
      <c r="C966" s="309" t="s">
        <v>239</v>
      </c>
      <c r="D966" s="309" t="s">
        <v>240</v>
      </c>
      <c r="E966" s="17" t="s">
        <v>186</v>
      </c>
      <c r="F966" s="310">
        <v>2.2360000000000002</v>
      </c>
      <c r="G966" s="39"/>
      <c r="H966" s="45"/>
    </row>
    <row r="967" s="2" customFormat="1" ht="16.8" customHeight="1">
      <c r="A967" s="39"/>
      <c r="B967" s="45"/>
      <c r="C967" s="305" t="s">
        <v>1403</v>
      </c>
      <c r="D967" s="306" t="s">
        <v>1404</v>
      </c>
      <c r="E967" s="307" t="s">
        <v>191</v>
      </c>
      <c r="F967" s="308">
        <v>456</v>
      </c>
      <c r="G967" s="39"/>
      <c r="H967" s="45"/>
    </row>
    <row r="968" s="2" customFormat="1" ht="16.8" customHeight="1">
      <c r="A968" s="39"/>
      <c r="B968" s="45"/>
      <c r="C968" s="309" t="s">
        <v>39</v>
      </c>
      <c r="D968" s="309" t="s">
        <v>1493</v>
      </c>
      <c r="E968" s="17" t="s">
        <v>39</v>
      </c>
      <c r="F968" s="310">
        <v>456</v>
      </c>
      <c r="G968" s="39"/>
      <c r="H968" s="45"/>
    </row>
    <row r="969" s="2" customFormat="1" ht="16.8" customHeight="1">
      <c r="A969" s="39"/>
      <c r="B969" s="45"/>
      <c r="C969" s="309" t="s">
        <v>1403</v>
      </c>
      <c r="D969" s="309" t="s">
        <v>250</v>
      </c>
      <c r="E969" s="17" t="s">
        <v>39</v>
      </c>
      <c r="F969" s="310">
        <v>456</v>
      </c>
      <c r="G969" s="39"/>
      <c r="H969" s="45"/>
    </row>
    <row r="970" s="2" customFormat="1" ht="16.8" customHeight="1">
      <c r="A970" s="39"/>
      <c r="B970" s="45"/>
      <c r="C970" s="311" t="s">
        <v>1673</v>
      </c>
      <c r="D970" s="39"/>
      <c r="E970" s="39"/>
      <c r="F970" s="39"/>
      <c r="G970" s="39"/>
      <c r="H970" s="45"/>
    </row>
    <row r="971" s="2" customFormat="1" ht="16.8" customHeight="1">
      <c r="A971" s="39"/>
      <c r="B971" s="45"/>
      <c r="C971" s="309" t="s">
        <v>303</v>
      </c>
      <c r="D971" s="309" t="s">
        <v>304</v>
      </c>
      <c r="E971" s="17" t="s">
        <v>191</v>
      </c>
      <c r="F971" s="310">
        <v>456</v>
      </c>
      <c r="G971" s="39"/>
      <c r="H971" s="45"/>
    </row>
    <row r="972" s="2" customFormat="1" ht="16.8" customHeight="1">
      <c r="A972" s="39"/>
      <c r="B972" s="45"/>
      <c r="C972" s="309" t="s">
        <v>425</v>
      </c>
      <c r="D972" s="309" t="s">
        <v>426</v>
      </c>
      <c r="E972" s="17" t="s">
        <v>182</v>
      </c>
      <c r="F972" s="310">
        <v>84.816000000000002</v>
      </c>
      <c r="G972" s="39"/>
      <c r="H972" s="45"/>
    </row>
    <row r="973" s="2" customFormat="1" ht="16.8" customHeight="1">
      <c r="A973" s="39"/>
      <c r="B973" s="45"/>
      <c r="C973" s="305" t="s">
        <v>1160</v>
      </c>
      <c r="D973" s="306" t="s">
        <v>661</v>
      </c>
      <c r="E973" s="307" t="s">
        <v>447</v>
      </c>
      <c r="F973" s="308">
        <v>1460</v>
      </c>
      <c r="G973" s="39"/>
      <c r="H973" s="45"/>
    </row>
    <row r="974" s="2" customFormat="1" ht="16.8" customHeight="1">
      <c r="A974" s="39"/>
      <c r="B974" s="45"/>
      <c r="C974" s="309" t="s">
        <v>1160</v>
      </c>
      <c r="D974" s="309" t="s">
        <v>1695</v>
      </c>
      <c r="E974" s="17" t="s">
        <v>39</v>
      </c>
      <c r="F974" s="310">
        <v>1460</v>
      </c>
      <c r="G974" s="39"/>
      <c r="H974" s="45"/>
    </row>
    <row r="975" s="2" customFormat="1" ht="16.8" customHeight="1">
      <c r="A975" s="39"/>
      <c r="B975" s="45"/>
      <c r="C975" s="305" t="s">
        <v>1407</v>
      </c>
      <c r="D975" s="306" t="s">
        <v>1408</v>
      </c>
      <c r="E975" s="307" t="s">
        <v>191</v>
      </c>
      <c r="F975" s="308">
        <v>500</v>
      </c>
      <c r="G975" s="39"/>
      <c r="H975" s="45"/>
    </row>
    <row r="976" s="2" customFormat="1" ht="16.8" customHeight="1">
      <c r="A976" s="39"/>
      <c r="B976" s="45"/>
      <c r="C976" s="309" t="s">
        <v>39</v>
      </c>
      <c r="D976" s="309" t="s">
        <v>1493</v>
      </c>
      <c r="E976" s="17" t="s">
        <v>39</v>
      </c>
      <c r="F976" s="310">
        <v>456</v>
      </c>
      <c r="G976" s="39"/>
      <c r="H976" s="45"/>
    </row>
    <row r="977" s="2" customFormat="1" ht="16.8" customHeight="1">
      <c r="A977" s="39"/>
      <c r="B977" s="45"/>
      <c r="C977" s="309" t="s">
        <v>39</v>
      </c>
      <c r="D977" s="309" t="s">
        <v>1504</v>
      </c>
      <c r="E977" s="17" t="s">
        <v>39</v>
      </c>
      <c r="F977" s="310">
        <v>20</v>
      </c>
      <c r="G977" s="39"/>
      <c r="H977" s="45"/>
    </row>
    <row r="978" s="2" customFormat="1" ht="16.8" customHeight="1">
      <c r="A978" s="39"/>
      <c r="B978" s="45"/>
      <c r="C978" s="309" t="s">
        <v>39</v>
      </c>
      <c r="D978" s="309" t="s">
        <v>1505</v>
      </c>
      <c r="E978" s="17" t="s">
        <v>39</v>
      </c>
      <c r="F978" s="310">
        <v>24</v>
      </c>
      <c r="G978" s="39"/>
      <c r="H978" s="45"/>
    </row>
    <row r="979" s="2" customFormat="1" ht="16.8" customHeight="1">
      <c r="A979" s="39"/>
      <c r="B979" s="45"/>
      <c r="C979" s="309" t="s">
        <v>1407</v>
      </c>
      <c r="D979" s="309" t="s">
        <v>250</v>
      </c>
      <c r="E979" s="17" t="s">
        <v>39</v>
      </c>
      <c r="F979" s="310">
        <v>500</v>
      </c>
      <c r="G979" s="39"/>
      <c r="H979" s="45"/>
    </row>
    <row r="980" s="2" customFormat="1" ht="16.8" customHeight="1">
      <c r="A980" s="39"/>
      <c r="B980" s="45"/>
      <c r="C980" s="311" t="s">
        <v>1673</v>
      </c>
      <c r="D980" s="39"/>
      <c r="E980" s="39"/>
      <c r="F980" s="39"/>
      <c r="G980" s="39"/>
      <c r="H980" s="45"/>
    </row>
    <row r="981" s="2" customFormat="1" ht="16.8" customHeight="1">
      <c r="A981" s="39"/>
      <c r="B981" s="45"/>
      <c r="C981" s="309" t="s">
        <v>1501</v>
      </c>
      <c r="D981" s="309" t="s">
        <v>1502</v>
      </c>
      <c r="E981" s="17" t="s">
        <v>191</v>
      </c>
      <c r="F981" s="310">
        <v>500</v>
      </c>
      <c r="G981" s="39"/>
      <c r="H981" s="45"/>
    </row>
    <row r="982" s="2" customFormat="1">
      <c r="A982" s="39"/>
      <c r="B982" s="45"/>
      <c r="C982" s="309" t="s">
        <v>387</v>
      </c>
      <c r="D982" s="309" t="s">
        <v>388</v>
      </c>
      <c r="E982" s="17" t="s">
        <v>182</v>
      </c>
      <c r="F982" s="310">
        <v>110.259</v>
      </c>
      <c r="G982" s="39"/>
      <c r="H982" s="45"/>
    </row>
    <row r="983" s="2" customFormat="1" ht="16.8" customHeight="1">
      <c r="A983" s="39"/>
      <c r="B983" s="45"/>
      <c r="C983" s="309" t="s">
        <v>535</v>
      </c>
      <c r="D983" s="309" t="s">
        <v>536</v>
      </c>
      <c r="E983" s="17" t="s">
        <v>182</v>
      </c>
      <c r="F983" s="310">
        <v>224.35300000000001</v>
      </c>
      <c r="G983" s="39"/>
      <c r="H983" s="45"/>
    </row>
    <row r="984" s="2" customFormat="1" ht="26.4" customHeight="1">
      <c r="A984" s="39"/>
      <c r="B984" s="45"/>
      <c r="C984" s="304" t="s">
        <v>1696</v>
      </c>
      <c r="D984" s="304" t="s">
        <v>148</v>
      </c>
      <c r="E984" s="39"/>
      <c r="F984" s="39"/>
      <c r="G984" s="39"/>
      <c r="H984" s="45"/>
    </row>
    <row r="985" s="2" customFormat="1" ht="16.8" customHeight="1">
      <c r="A985" s="39"/>
      <c r="B985" s="45"/>
      <c r="C985" s="305" t="s">
        <v>1535</v>
      </c>
      <c r="D985" s="306" t="s">
        <v>910</v>
      </c>
      <c r="E985" s="307" t="s">
        <v>191</v>
      </c>
      <c r="F985" s="308">
        <v>5</v>
      </c>
      <c r="G985" s="39"/>
      <c r="H985" s="45"/>
    </row>
    <row r="986" s="2" customFormat="1" ht="16.8" customHeight="1">
      <c r="A986" s="39"/>
      <c r="B986" s="45"/>
      <c r="C986" s="309" t="s">
        <v>39</v>
      </c>
      <c r="D986" s="309" t="s">
        <v>1534</v>
      </c>
      <c r="E986" s="17" t="s">
        <v>39</v>
      </c>
      <c r="F986" s="310">
        <v>5</v>
      </c>
      <c r="G986" s="39"/>
      <c r="H986" s="45"/>
    </row>
    <row r="987" s="2" customFormat="1" ht="16.8" customHeight="1">
      <c r="A987" s="39"/>
      <c r="B987" s="45"/>
      <c r="C987" s="309" t="s">
        <v>1535</v>
      </c>
      <c r="D987" s="309" t="s">
        <v>250</v>
      </c>
      <c r="E987" s="17" t="s">
        <v>39</v>
      </c>
      <c r="F987" s="310">
        <v>5</v>
      </c>
      <c r="G987" s="39"/>
      <c r="H987" s="45"/>
    </row>
    <row r="988" s="2" customFormat="1" ht="16.8" customHeight="1">
      <c r="A988" s="39"/>
      <c r="B988" s="45"/>
      <c r="C988" s="311" t="s">
        <v>1673</v>
      </c>
      <c r="D988" s="39"/>
      <c r="E988" s="39"/>
      <c r="F988" s="39"/>
      <c r="G988" s="39"/>
      <c r="H988" s="45"/>
    </row>
    <row r="989" s="2" customFormat="1" ht="16.8" customHeight="1">
      <c r="A989" s="39"/>
      <c r="B989" s="45"/>
      <c r="C989" s="309" t="s">
        <v>365</v>
      </c>
      <c r="D989" s="309" t="s">
        <v>366</v>
      </c>
      <c r="E989" s="17" t="s">
        <v>367</v>
      </c>
      <c r="F989" s="310">
        <v>5</v>
      </c>
      <c r="G989" s="39"/>
      <c r="H989" s="45"/>
    </row>
    <row r="990" s="2" customFormat="1" ht="16.8" customHeight="1">
      <c r="A990" s="39"/>
      <c r="B990" s="45"/>
      <c r="C990" s="309" t="s">
        <v>372</v>
      </c>
      <c r="D990" s="309" t="s">
        <v>373</v>
      </c>
      <c r="E990" s="17" t="s">
        <v>367</v>
      </c>
      <c r="F990" s="310">
        <v>4</v>
      </c>
      <c r="G990" s="39"/>
      <c r="H990" s="45"/>
    </row>
    <row r="991" s="2" customFormat="1" ht="16.8" customHeight="1">
      <c r="A991" s="39"/>
      <c r="B991" s="45"/>
      <c r="C991" s="305" t="s">
        <v>1508</v>
      </c>
      <c r="D991" s="306" t="s">
        <v>433</v>
      </c>
      <c r="E991" s="307" t="s">
        <v>197</v>
      </c>
      <c r="F991" s="308">
        <v>780</v>
      </c>
      <c r="G991" s="39"/>
      <c r="H991" s="45"/>
    </row>
    <row r="992" s="2" customFormat="1" ht="16.8" customHeight="1">
      <c r="A992" s="39"/>
      <c r="B992" s="45"/>
      <c r="C992" s="309" t="s">
        <v>39</v>
      </c>
      <c r="D992" s="309" t="s">
        <v>1539</v>
      </c>
      <c r="E992" s="17" t="s">
        <v>39</v>
      </c>
      <c r="F992" s="310">
        <v>780</v>
      </c>
      <c r="G992" s="39"/>
      <c r="H992" s="45"/>
    </row>
    <row r="993" s="2" customFormat="1" ht="16.8" customHeight="1">
      <c r="A993" s="39"/>
      <c r="B993" s="45"/>
      <c r="C993" s="309" t="s">
        <v>1508</v>
      </c>
      <c r="D993" s="309" t="s">
        <v>250</v>
      </c>
      <c r="E993" s="17" t="s">
        <v>39</v>
      </c>
      <c r="F993" s="310">
        <v>780</v>
      </c>
      <c r="G993" s="39"/>
      <c r="H993" s="45"/>
    </row>
    <row r="994" s="2" customFormat="1" ht="16.8" customHeight="1">
      <c r="A994" s="39"/>
      <c r="B994" s="45"/>
      <c r="C994" s="311" t="s">
        <v>1673</v>
      </c>
      <c r="D994" s="39"/>
      <c r="E994" s="39"/>
      <c r="F994" s="39"/>
      <c r="G994" s="39"/>
      <c r="H994" s="45"/>
    </row>
    <row r="995" s="2" customFormat="1">
      <c r="A995" s="39"/>
      <c r="B995" s="45"/>
      <c r="C995" s="309" t="s">
        <v>378</v>
      </c>
      <c r="D995" s="309" t="s">
        <v>379</v>
      </c>
      <c r="E995" s="17" t="s">
        <v>197</v>
      </c>
      <c r="F995" s="310">
        <v>780</v>
      </c>
      <c r="G995" s="39"/>
      <c r="H995" s="45"/>
    </row>
    <row r="996" s="2" customFormat="1" ht="16.8" customHeight="1">
      <c r="A996" s="39"/>
      <c r="B996" s="45"/>
      <c r="C996" s="309" t="s">
        <v>303</v>
      </c>
      <c r="D996" s="309" t="s">
        <v>304</v>
      </c>
      <c r="E996" s="17" t="s">
        <v>191</v>
      </c>
      <c r="F996" s="310">
        <v>1280</v>
      </c>
      <c r="G996" s="39"/>
      <c r="H996" s="45"/>
    </row>
    <row r="997" s="2" customFormat="1" ht="16.8" customHeight="1">
      <c r="A997" s="39"/>
      <c r="B997" s="45"/>
      <c r="C997" s="305" t="s">
        <v>1510</v>
      </c>
      <c r="D997" s="306" t="s">
        <v>658</v>
      </c>
      <c r="E997" s="307" t="s">
        <v>197</v>
      </c>
      <c r="F997" s="308">
        <v>290</v>
      </c>
      <c r="G997" s="39"/>
      <c r="H997" s="45"/>
    </row>
    <row r="998" s="2" customFormat="1" ht="16.8" customHeight="1">
      <c r="A998" s="39"/>
      <c r="B998" s="45"/>
      <c r="C998" s="309" t="s">
        <v>39</v>
      </c>
      <c r="D998" s="309" t="s">
        <v>1519</v>
      </c>
      <c r="E998" s="17" t="s">
        <v>39</v>
      </c>
      <c r="F998" s="310">
        <v>290</v>
      </c>
      <c r="G998" s="39"/>
      <c r="H998" s="45"/>
    </row>
    <row r="999" s="2" customFormat="1" ht="16.8" customHeight="1">
      <c r="A999" s="39"/>
      <c r="B999" s="45"/>
      <c r="C999" s="309" t="s">
        <v>1510</v>
      </c>
      <c r="D999" s="309" t="s">
        <v>250</v>
      </c>
      <c r="E999" s="17" t="s">
        <v>39</v>
      </c>
      <c r="F999" s="310">
        <v>290</v>
      </c>
      <c r="G999" s="39"/>
      <c r="H999" s="45"/>
    </row>
    <row r="1000" s="2" customFormat="1" ht="16.8" customHeight="1">
      <c r="A1000" s="39"/>
      <c r="B1000" s="45"/>
      <c r="C1000" s="311" t="s">
        <v>1673</v>
      </c>
      <c r="D1000" s="39"/>
      <c r="E1000" s="39"/>
      <c r="F1000" s="39"/>
      <c r="G1000" s="39"/>
      <c r="H1000" s="45"/>
    </row>
    <row r="1001" s="2" customFormat="1">
      <c r="A1001" s="39"/>
      <c r="B1001" s="45"/>
      <c r="C1001" s="309" t="s">
        <v>283</v>
      </c>
      <c r="D1001" s="309" t="s">
        <v>284</v>
      </c>
      <c r="E1001" s="17" t="s">
        <v>197</v>
      </c>
      <c r="F1001" s="310">
        <v>290</v>
      </c>
      <c r="G1001" s="39"/>
      <c r="H1001" s="45"/>
    </row>
    <row r="1002" s="2" customFormat="1" ht="16.8" customHeight="1">
      <c r="A1002" s="39"/>
      <c r="B1002" s="45"/>
      <c r="C1002" s="309" t="s">
        <v>324</v>
      </c>
      <c r="D1002" s="309" t="s">
        <v>325</v>
      </c>
      <c r="E1002" s="17" t="s">
        <v>191</v>
      </c>
      <c r="F1002" s="310">
        <v>52</v>
      </c>
      <c r="G1002" s="39"/>
      <c r="H1002" s="45"/>
    </row>
    <row r="1003" s="2" customFormat="1">
      <c r="A1003" s="39"/>
      <c r="B1003" s="45"/>
      <c r="C1003" s="309" t="s">
        <v>359</v>
      </c>
      <c r="D1003" s="309" t="s">
        <v>360</v>
      </c>
      <c r="E1003" s="17" t="s">
        <v>197</v>
      </c>
      <c r="F1003" s="310">
        <v>290</v>
      </c>
      <c r="G1003" s="39"/>
      <c r="H1003" s="45"/>
    </row>
    <row r="1004" s="2" customFormat="1">
      <c r="A1004" s="39"/>
      <c r="B1004" s="45"/>
      <c r="C1004" s="309" t="s">
        <v>378</v>
      </c>
      <c r="D1004" s="309" t="s">
        <v>379</v>
      </c>
      <c r="E1004" s="17" t="s">
        <v>197</v>
      </c>
      <c r="F1004" s="310">
        <v>780</v>
      </c>
      <c r="G1004" s="39"/>
      <c r="H1004" s="45"/>
    </row>
    <row r="1005" s="2" customFormat="1">
      <c r="A1005" s="39"/>
      <c r="B1005" s="45"/>
      <c r="C1005" s="309" t="s">
        <v>1546</v>
      </c>
      <c r="D1005" s="309" t="s">
        <v>1547</v>
      </c>
      <c r="E1005" s="17" t="s">
        <v>182</v>
      </c>
      <c r="F1005" s="310">
        <v>14.323</v>
      </c>
      <c r="G1005" s="39"/>
      <c r="H1005" s="45"/>
    </row>
    <row r="1006" s="2" customFormat="1" ht="16.8" customHeight="1">
      <c r="A1006" s="39"/>
      <c r="B1006" s="45"/>
      <c r="C1006" s="309" t="s">
        <v>319</v>
      </c>
      <c r="D1006" s="309" t="s">
        <v>320</v>
      </c>
      <c r="E1006" s="17" t="s">
        <v>191</v>
      </c>
      <c r="F1006" s="310">
        <v>2.4169999999999998</v>
      </c>
      <c r="G1006" s="39"/>
      <c r="H1006" s="45"/>
    </row>
    <row r="1007" s="2" customFormat="1" ht="16.8" customHeight="1">
      <c r="A1007" s="39"/>
      <c r="B1007" s="45"/>
      <c r="C1007" s="305" t="s">
        <v>1512</v>
      </c>
      <c r="D1007" s="306" t="s">
        <v>653</v>
      </c>
      <c r="E1007" s="307" t="s">
        <v>182</v>
      </c>
      <c r="F1007" s="308">
        <v>14.323</v>
      </c>
      <c r="G1007" s="39"/>
      <c r="H1007" s="45"/>
    </row>
    <row r="1008" s="2" customFormat="1" ht="16.8" customHeight="1">
      <c r="A1008" s="39"/>
      <c r="B1008" s="45"/>
      <c r="C1008" s="309" t="s">
        <v>39</v>
      </c>
      <c r="D1008" s="309" t="s">
        <v>1550</v>
      </c>
      <c r="E1008" s="17" t="s">
        <v>39</v>
      </c>
      <c r="F1008" s="310">
        <v>14.323</v>
      </c>
      <c r="G1008" s="39"/>
      <c r="H1008" s="45"/>
    </row>
    <row r="1009" s="2" customFormat="1" ht="16.8" customHeight="1">
      <c r="A1009" s="39"/>
      <c r="B1009" s="45"/>
      <c r="C1009" s="309" t="s">
        <v>1512</v>
      </c>
      <c r="D1009" s="309" t="s">
        <v>250</v>
      </c>
      <c r="E1009" s="17" t="s">
        <v>39</v>
      </c>
      <c r="F1009" s="310">
        <v>14.323</v>
      </c>
      <c r="G1009" s="39"/>
      <c r="H1009" s="45"/>
    </row>
    <row r="1010" s="2" customFormat="1" ht="16.8" customHeight="1">
      <c r="A1010" s="39"/>
      <c r="B1010" s="45"/>
      <c r="C1010" s="311" t="s">
        <v>1673</v>
      </c>
      <c r="D1010" s="39"/>
      <c r="E1010" s="39"/>
      <c r="F1010" s="39"/>
      <c r="G1010" s="39"/>
      <c r="H1010" s="45"/>
    </row>
    <row r="1011" s="2" customFormat="1">
      <c r="A1011" s="39"/>
      <c r="B1011" s="45"/>
      <c r="C1011" s="309" t="s">
        <v>1546</v>
      </c>
      <c r="D1011" s="309" t="s">
        <v>1547</v>
      </c>
      <c r="E1011" s="17" t="s">
        <v>182</v>
      </c>
      <c r="F1011" s="310">
        <v>14.323</v>
      </c>
      <c r="G1011" s="39"/>
      <c r="H1011" s="45"/>
    </row>
    <row r="1012" s="2" customFormat="1">
      <c r="A1012" s="39"/>
      <c r="B1012" s="45"/>
      <c r="C1012" s="309" t="s">
        <v>770</v>
      </c>
      <c r="D1012" s="309" t="s">
        <v>771</v>
      </c>
      <c r="E1012" s="17" t="s">
        <v>182</v>
      </c>
      <c r="F1012" s="310">
        <v>14.323</v>
      </c>
      <c r="G1012" s="39"/>
      <c r="H1012" s="45"/>
    </row>
    <row r="1013" s="2" customFormat="1" ht="16.8" customHeight="1">
      <c r="A1013" s="39"/>
      <c r="B1013" s="45"/>
      <c r="C1013" s="309" t="s">
        <v>535</v>
      </c>
      <c r="D1013" s="309" t="s">
        <v>536</v>
      </c>
      <c r="E1013" s="17" t="s">
        <v>182</v>
      </c>
      <c r="F1013" s="310">
        <v>42.969000000000001</v>
      </c>
      <c r="G1013" s="39"/>
      <c r="H1013" s="45"/>
    </row>
    <row r="1014" s="2" customFormat="1" ht="16.8" customHeight="1">
      <c r="A1014" s="39"/>
      <c r="B1014" s="45"/>
      <c r="C1014" s="305" t="s">
        <v>917</v>
      </c>
      <c r="D1014" s="306" t="s">
        <v>845</v>
      </c>
      <c r="E1014" s="307" t="s">
        <v>191</v>
      </c>
      <c r="F1014" s="308">
        <v>2</v>
      </c>
      <c r="G1014" s="39"/>
      <c r="H1014" s="45"/>
    </row>
    <row r="1015" s="2" customFormat="1" ht="16.8" customHeight="1">
      <c r="A1015" s="39"/>
      <c r="B1015" s="45"/>
      <c r="C1015" s="309" t="s">
        <v>39</v>
      </c>
      <c r="D1015" s="309" t="s">
        <v>928</v>
      </c>
      <c r="E1015" s="17" t="s">
        <v>39</v>
      </c>
      <c r="F1015" s="310">
        <v>2</v>
      </c>
      <c r="G1015" s="39"/>
      <c r="H1015" s="45"/>
    </row>
    <row r="1016" s="2" customFormat="1" ht="16.8" customHeight="1">
      <c r="A1016" s="39"/>
      <c r="B1016" s="45"/>
      <c r="C1016" s="309" t="s">
        <v>917</v>
      </c>
      <c r="D1016" s="309" t="s">
        <v>250</v>
      </c>
      <c r="E1016" s="17" t="s">
        <v>39</v>
      </c>
      <c r="F1016" s="310">
        <v>2</v>
      </c>
      <c r="G1016" s="39"/>
      <c r="H1016" s="45"/>
    </row>
    <row r="1017" s="2" customFormat="1" ht="16.8" customHeight="1">
      <c r="A1017" s="39"/>
      <c r="B1017" s="45"/>
      <c r="C1017" s="305" t="s">
        <v>1514</v>
      </c>
      <c r="D1017" s="306" t="s">
        <v>919</v>
      </c>
      <c r="E1017" s="307" t="s">
        <v>191</v>
      </c>
      <c r="F1017" s="308">
        <v>1280</v>
      </c>
      <c r="G1017" s="39"/>
      <c r="H1017" s="45"/>
    </row>
    <row r="1018" s="2" customFormat="1" ht="16.8" customHeight="1">
      <c r="A1018" s="39"/>
      <c r="B1018" s="45"/>
      <c r="C1018" s="309" t="s">
        <v>39</v>
      </c>
      <c r="D1018" s="309" t="s">
        <v>1523</v>
      </c>
      <c r="E1018" s="17" t="s">
        <v>39</v>
      </c>
      <c r="F1018" s="310">
        <v>1280</v>
      </c>
      <c r="G1018" s="39"/>
      <c r="H1018" s="45"/>
    </row>
    <row r="1019" s="2" customFormat="1" ht="16.8" customHeight="1">
      <c r="A1019" s="39"/>
      <c r="B1019" s="45"/>
      <c r="C1019" s="309" t="s">
        <v>1514</v>
      </c>
      <c r="D1019" s="309" t="s">
        <v>250</v>
      </c>
      <c r="E1019" s="17" t="s">
        <v>39</v>
      </c>
      <c r="F1019" s="310">
        <v>1280</v>
      </c>
      <c r="G1019" s="39"/>
      <c r="H1019" s="45"/>
    </row>
    <row r="1020" s="2" customFormat="1" ht="16.8" customHeight="1">
      <c r="A1020" s="39"/>
      <c r="B1020" s="45"/>
      <c r="C1020" s="311" t="s">
        <v>1673</v>
      </c>
      <c r="D1020" s="39"/>
      <c r="E1020" s="39"/>
      <c r="F1020" s="39"/>
      <c r="G1020" s="39"/>
      <c r="H1020" s="45"/>
    </row>
    <row r="1021" s="2" customFormat="1" ht="16.8" customHeight="1">
      <c r="A1021" s="39"/>
      <c r="B1021" s="45"/>
      <c r="C1021" s="309" t="s">
        <v>303</v>
      </c>
      <c r="D1021" s="309" t="s">
        <v>304</v>
      </c>
      <c r="E1021" s="17" t="s">
        <v>191</v>
      </c>
      <c r="F1021" s="310">
        <v>1280</v>
      </c>
      <c r="G1021" s="39"/>
      <c r="H1021" s="45"/>
    </row>
    <row r="1022" s="2" customFormat="1" ht="16.8" customHeight="1">
      <c r="A1022" s="39"/>
      <c r="B1022" s="45"/>
      <c r="C1022" s="309" t="s">
        <v>425</v>
      </c>
      <c r="D1022" s="309" t="s">
        <v>426</v>
      </c>
      <c r="E1022" s="17" t="s">
        <v>182</v>
      </c>
      <c r="F1022" s="310">
        <v>0.23000000000000001</v>
      </c>
      <c r="G1022" s="39"/>
      <c r="H1022" s="45"/>
    </row>
    <row r="1023" s="2" customFormat="1" ht="16.8" customHeight="1">
      <c r="A1023" s="39"/>
      <c r="B1023" s="45"/>
      <c r="C1023" s="309" t="s">
        <v>308</v>
      </c>
      <c r="D1023" s="309" t="s">
        <v>309</v>
      </c>
      <c r="E1023" s="17" t="s">
        <v>191</v>
      </c>
      <c r="F1023" s="310">
        <v>2560</v>
      </c>
      <c r="G1023" s="39"/>
      <c r="H1023" s="45"/>
    </row>
    <row r="1024" s="2" customFormat="1" ht="16.8" customHeight="1">
      <c r="A1024" s="39"/>
      <c r="B1024" s="45"/>
      <c r="C1024" s="305" t="s">
        <v>921</v>
      </c>
      <c r="D1024" s="306" t="s">
        <v>793</v>
      </c>
      <c r="E1024" s="307" t="s">
        <v>447</v>
      </c>
      <c r="F1024" s="308">
        <v>24</v>
      </c>
      <c r="G1024" s="39"/>
      <c r="H1024" s="45"/>
    </row>
    <row r="1025" s="2" customFormat="1" ht="16.8" customHeight="1">
      <c r="A1025" s="39"/>
      <c r="B1025" s="45"/>
      <c r="C1025" s="309" t="s">
        <v>921</v>
      </c>
      <c r="D1025" s="309" t="s">
        <v>948</v>
      </c>
      <c r="E1025" s="17" t="s">
        <v>39</v>
      </c>
      <c r="F1025" s="310">
        <v>24</v>
      </c>
      <c r="G1025" s="39"/>
      <c r="H1025" s="45"/>
    </row>
    <row r="1026" s="2" customFormat="1" ht="16.8" customHeight="1">
      <c r="A1026" s="39"/>
      <c r="B1026" s="45"/>
      <c r="C1026" s="305" t="s">
        <v>851</v>
      </c>
      <c r="D1026" s="306" t="s">
        <v>670</v>
      </c>
      <c r="E1026" s="307" t="s">
        <v>191</v>
      </c>
      <c r="F1026" s="308">
        <v>2560</v>
      </c>
      <c r="G1026" s="39"/>
      <c r="H1026" s="45"/>
    </row>
    <row r="1027" s="2" customFormat="1" ht="16.8" customHeight="1">
      <c r="A1027" s="39"/>
      <c r="B1027" s="45"/>
      <c r="C1027" s="309" t="s">
        <v>39</v>
      </c>
      <c r="D1027" s="309" t="s">
        <v>1525</v>
      </c>
      <c r="E1027" s="17" t="s">
        <v>39</v>
      </c>
      <c r="F1027" s="310">
        <v>2560</v>
      </c>
      <c r="G1027" s="39"/>
      <c r="H1027" s="45"/>
    </row>
    <row r="1028" s="2" customFormat="1" ht="16.8" customHeight="1">
      <c r="A1028" s="39"/>
      <c r="B1028" s="45"/>
      <c r="C1028" s="309" t="s">
        <v>851</v>
      </c>
      <c r="D1028" s="309" t="s">
        <v>250</v>
      </c>
      <c r="E1028" s="17" t="s">
        <v>39</v>
      </c>
      <c r="F1028" s="310">
        <v>2560</v>
      </c>
      <c r="G1028" s="39"/>
      <c r="H1028" s="45"/>
    </row>
    <row r="1029" s="2" customFormat="1" ht="26.4" customHeight="1">
      <c r="A1029" s="39"/>
      <c r="B1029" s="45"/>
      <c r="C1029" s="304" t="s">
        <v>1697</v>
      </c>
      <c r="D1029" s="304" t="s">
        <v>169</v>
      </c>
      <c r="E1029" s="39"/>
      <c r="F1029" s="39"/>
      <c r="G1029" s="39"/>
      <c r="H1029" s="45"/>
    </row>
    <row r="1030" s="2" customFormat="1" ht="16.8" customHeight="1">
      <c r="A1030" s="39"/>
      <c r="B1030" s="45"/>
      <c r="C1030" s="305" t="s">
        <v>1698</v>
      </c>
      <c r="D1030" s="306" t="s">
        <v>1699</v>
      </c>
      <c r="E1030" s="307" t="s">
        <v>186</v>
      </c>
      <c r="F1030" s="308">
        <v>2.2879999999999998</v>
      </c>
      <c r="G1030" s="39"/>
      <c r="H1030" s="45"/>
    </row>
    <row r="1031" s="2" customFormat="1" ht="16.8" customHeight="1">
      <c r="A1031" s="39"/>
      <c r="B1031" s="45"/>
      <c r="C1031" s="309" t="s">
        <v>39</v>
      </c>
      <c r="D1031" s="309" t="s">
        <v>1700</v>
      </c>
      <c r="E1031" s="17" t="s">
        <v>39</v>
      </c>
      <c r="F1031" s="310">
        <v>2.2879999999999998</v>
      </c>
      <c r="G1031" s="39"/>
      <c r="H1031" s="45"/>
    </row>
    <row r="1032" s="2" customFormat="1" ht="16.8" customHeight="1">
      <c r="A1032" s="39"/>
      <c r="B1032" s="45"/>
      <c r="C1032" s="309" t="s">
        <v>1698</v>
      </c>
      <c r="D1032" s="309" t="s">
        <v>250</v>
      </c>
      <c r="E1032" s="17" t="s">
        <v>39</v>
      </c>
      <c r="F1032" s="310">
        <v>2.2879999999999998</v>
      </c>
      <c r="G1032" s="39"/>
      <c r="H1032" s="45"/>
    </row>
    <row r="1033" s="2" customFormat="1" ht="26.4" customHeight="1">
      <c r="A1033" s="39"/>
      <c r="B1033" s="45"/>
      <c r="C1033" s="304" t="s">
        <v>1701</v>
      </c>
      <c r="D1033" s="304" t="s">
        <v>178</v>
      </c>
      <c r="E1033" s="39"/>
      <c r="F1033" s="39"/>
      <c r="G1033" s="39"/>
      <c r="H1033" s="45"/>
    </row>
    <row r="1034" s="2" customFormat="1" ht="16.8" customHeight="1">
      <c r="A1034" s="39"/>
      <c r="B1034" s="45"/>
      <c r="C1034" s="305" t="s">
        <v>1400</v>
      </c>
      <c r="D1034" s="306" t="s">
        <v>1400</v>
      </c>
      <c r="E1034" s="307" t="s">
        <v>39</v>
      </c>
      <c r="F1034" s="308">
        <v>912</v>
      </c>
      <c r="G1034" s="39"/>
      <c r="H1034" s="45"/>
    </row>
    <row r="1035" s="2" customFormat="1" ht="16.8" customHeight="1">
      <c r="A1035" s="39"/>
      <c r="B1035" s="45"/>
      <c r="C1035" s="309" t="s">
        <v>39</v>
      </c>
      <c r="D1035" s="309" t="s">
        <v>1402</v>
      </c>
      <c r="E1035" s="17" t="s">
        <v>39</v>
      </c>
      <c r="F1035" s="310">
        <v>912</v>
      </c>
      <c r="G1035" s="39"/>
      <c r="H1035" s="45"/>
    </row>
    <row r="1036" s="2" customFormat="1" ht="16.8" customHeight="1">
      <c r="A1036" s="39"/>
      <c r="B1036" s="45"/>
      <c r="C1036" s="311" t="s">
        <v>1673</v>
      </c>
      <c r="D1036" s="39"/>
      <c r="E1036" s="39"/>
      <c r="F1036" s="39"/>
      <c r="G1036" s="39"/>
      <c r="H1036" s="45"/>
    </row>
    <row r="1037" s="2" customFormat="1" ht="16.8" customHeight="1">
      <c r="A1037" s="39"/>
      <c r="B1037" s="45"/>
      <c r="C1037" s="309" t="s">
        <v>1501</v>
      </c>
      <c r="D1037" s="309" t="s">
        <v>1502</v>
      </c>
      <c r="E1037" s="17" t="s">
        <v>191</v>
      </c>
      <c r="F1037" s="310">
        <v>500</v>
      </c>
      <c r="G1037" s="39"/>
      <c r="H1037" s="45"/>
    </row>
    <row r="1038" s="2" customFormat="1" ht="16.8" customHeight="1">
      <c r="A1038" s="39"/>
      <c r="B1038" s="45"/>
      <c r="C1038" s="305" t="s">
        <v>1645</v>
      </c>
      <c r="D1038" s="306" t="s">
        <v>439</v>
      </c>
      <c r="E1038" s="307" t="s">
        <v>197</v>
      </c>
      <c r="F1038" s="308">
        <v>1630</v>
      </c>
      <c r="G1038" s="39"/>
      <c r="H1038" s="45"/>
    </row>
    <row r="1039" s="2" customFormat="1" ht="16.8" customHeight="1">
      <c r="A1039" s="39"/>
      <c r="B1039" s="45"/>
      <c r="C1039" s="311" t="s">
        <v>1673</v>
      </c>
      <c r="D1039" s="39"/>
      <c r="E1039" s="39"/>
      <c r="F1039" s="39"/>
      <c r="G1039" s="39"/>
      <c r="H1039" s="45"/>
    </row>
    <row r="1040" s="2" customFormat="1" ht="16.8" customHeight="1">
      <c r="A1040" s="39"/>
      <c r="B1040" s="45"/>
      <c r="C1040" s="309" t="s">
        <v>489</v>
      </c>
      <c r="D1040" s="309" t="s">
        <v>490</v>
      </c>
      <c r="E1040" s="17" t="s">
        <v>197</v>
      </c>
      <c r="F1040" s="310">
        <v>1630</v>
      </c>
      <c r="G1040" s="39"/>
      <c r="H1040" s="45"/>
    </row>
    <row r="1041" s="2" customFormat="1" ht="16.8" customHeight="1">
      <c r="A1041" s="39"/>
      <c r="B1041" s="45"/>
      <c r="C1041" s="305" t="s">
        <v>1383</v>
      </c>
      <c r="D1041" s="306" t="s">
        <v>1384</v>
      </c>
      <c r="E1041" s="307" t="s">
        <v>197</v>
      </c>
      <c r="F1041" s="308">
        <v>940</v>
      </c>
      <c r="G1041" s="39"/>
      <c r="H1041" s="45"/>
    </row>
    <row r="1042" s="2" customFormat="1" ht="16.8" customHeight="1">
      <c r="A1042" s="39"/>
      <c r="B1042" s="45"/>
      <c r="C1042" s="311" t="s">
        <v>1673</v>
      </c>
      <c r="D1042" s="39"/>
      <c r="E1042" s="39"/>
      <c r="F1042" s="39"/>
      <c r="G1042" s="39"/>
      <c r="H1042" s="45"/>
    </row>
    <row r="1043" s="2" customFormat="1" ht="16.8" customHeight="1">
      <c r="A1043" s="39"/>
      <c r="B1043" s="45"/>
      <c r="C1043" s="309" t="s">
        <v>489</v>
      </c>
      <c r="D1043" s="309" t="s">
        <v>490</v>
      </c>
      <c r="E1043" s="17" t="s">
        <v>197</v>
      </c>
      <c r="F1043" s="310">
        <v>2236</v>
      </c>
      <c r="G1043" s="39"/>
      <c r="H1043" s="45"/>
    </row>
    <row r="1044" s="2" customFormat="1" ht="16.8" customHeight="1">
      <c r="A1044" s="39"/>
      <c r="B1044" s="45"/>
      <c r="C1044" s="305" t="s">
        <v>1386</v>
      </c>
      <c r="D1044" s="306" t="s">
        <v>1387</v>
      </c>
      <c r="E1044" s="307" t="s">
        <v>197</v>
      </c>
      <c r="F1044" s="308">
        <v>1296</v>
      </c>
      <c r="G1044" s="39"/>
      <c r="H1044" s="45"/>
    </row>
    <row r="1045" s="2" customFormat="1" ht="16.8" customHeight="1">
      <c r="A1045" s="39"/>
      <c r="B1045" s="45"/>
      <c r="C1045" s="311" t="s">
        <v>1673</v>
      </c>
      <c r="D1045" s="39"/>
      <c r="E1045" s="39"/>
      <c r="F1045" s="39"/>
      <c r="G1045" s="39"/>
      <c r="H1045" s="45"/>
    </row>
    <row r="1046" s="2" customFormat="1" ht="16.8" customHeight="1">
      <c r="A1046" s="39"/>
      <c r="B1046" s="45"/>
      <c r="C1046" s="309" t="s">
        <v>489</v>
      </c>
      <c r="D1046" s="309" t="s">
        <v>490</v>
      </c>
      <c r="E1046" s="17" t="s">
        <v>197</v>
      </c>
      <c r="F1046" s="310">
        <v>2236</v>
      </c>
      <c r="G1046" s="39"/>
      <c r="H1046" s="45"/>
    </row>
    <row r="1047" s="2" customFormat="1" ht="16.8" customHeight="1">
      <c r="A1047" s="39"/>
      <c r="B1047" s="45"/>
      <c r="C1047" s="305" t="s">
        <v>970</v>
      </c>
      <c r="D1047" s="306" t="s">
        <v>971</v>
      </c>
      <c r="E1047" s="307" t="s">
        <v>197</v>
      </c>
      <c r="F1047" s="308">
        <v>420</v>
      </c>
      <c r="G1047" s="39"/>
      <c r="H1047" s="45"/>
    </row>
    <row r="1048" s="2" customFormat="1" ht="16.8" customHeight="1">
      <c r="A1048" s="39"/>
      <c r="B1048" s="45"/>
      <c r="C1048" s="311" t="s">
        <v>1673</v>
      </c>
      <c r="D1048" s="39"/>
      <c r="E1048" s="39"/>
      <c r="F1048" s="39"/>
      <c r="G1048" s="39"/>
      <c r="H1048" s="45"/>
    </row>
    <row r="1049" s="2" customFormat="1" ht="16.8" customHeight="1">
      <c r="A1049" s="39"/>
      <c r="B1049" s="45"/>
      <c r="C1049" s="309" t="s">
        <v>489</v>
      </c>
      <c r="D1049" s="309" t="s">
        <v>490</v>
      </c>
      <c r="E1049" s="17" t="s">
        <v>197</v>
      </c>
      <c r="F1049" s="310">
        <v>440</v>
      </c>
      <c r="G1049" s="39"/>
      <c r="H1049" s="45"/>
    </row>
    <row r="1050" s="2" customFormat="1" ht="16.8" customHeight="1">
      <c r="A1050" s="39"/>
      <c r="B1050" s="45"/>
      <c r="C1050" s="305" t="s">
        <v>1115</v>
      </c>
      <c r="D1050" s="306" t="s">
        <v>971</v>
      </c>
      <c r="E1050" s="307" t="s">
        <v>197</v>
      </c>
      <c r="F1050" s="308">
        <v>126</v>
      </c>
      <c r="G1050" s="39"/>
      <c r="H1050" s="45"/>
    </row>
    <row r="1051" s="2" customFormat="1" ht="16.8" customHeight="1">
      <c r="A1051" s="39"/>
      <c r="B1051" s="45"/>
      <c r="C1051" s="311" t="s">
        <v>1673</v>
      </c>
      <c r="D1051" s="39"/>
      <c r="E1051" s="39"/>
      <c r="F1051" s="39"/>
      <c r="G1051" s="39"/>
      <c r="H1051" s="45"/>
    </row>
    <row r="1052" s="2" customFormat="1" ht="16.8" customHeight="1">
      <c r="A1052" s="39"/>
      <c r="B1052" s="45"/>
      <c r="C1052" s="309" t="s">
        <v>489</v>
      </c>
      <c r="D1052" s="309" t="s">
        <v>490</v>
      </c>
      <c r="E1052" s="17" t="s">
        <v>197</v>
      </c>
      <c r="F1052" s="310">
        <v>126</v>
      </c>
      <c r="G1052" s="39"/>
      <c r="H1052" s="45"/>
    </row>
    <row r="1053" s="2" customFormat="1" ht="16.8" customHeight="1">
      <c r="A1053" s="39"/>
      <c r="B1053" s="45"/>
      <c r="C1053" s="305" t="s">
        <v>1158</v>
      </c>
      <c r="D1053" s="306" t="s">
        <v>971</v>
      </c>
      <c r="E1053" s="307" t="s">
        <v>197</v>
      </c>
      <c r="F1053" s="308">
        <v>190</v>
      </c>
      <c r="G1053" s="39"/>
      <c r="H1053" s="45"/>
    </row>
    <row r="1054" s="2" customFormat="1" ht="16.8" customHeight="1">
      <c r="A1054" s="39"/>
      <c r="B1054" s="45"/>
      <c r="C1054" s="311" t="s">
        <v>1673</v>
      </c>
      <c r="D1054" s="39"/>
      <c r="E1054" s="39"/>
      <c r="F1054" s="39"/>
      <c r="G1054" s="39"/>
      <c r="H1054" s="45"/>
    </row>
    <row r="1055" s="2" customFormat="1" ht="16.8" customHeight="1">
      <c r="A1055" s="39"/>
      <c r="B1055" s="45"/>
      <c r="C1055" s="309" t="s">
        <v>489</v>
      </c>
      <c r="D1055" s="309" t="s">
        <v>490</v>
      </c>
      <c r="E1055" s="17" t="s">
        <v>197</v>
      </c>
      <c r="F1055" s="310">
        <v>190</v>
      </c>
      <c r="G1055" s="39"/>
      <c r="H1055" s="45"/>
    </row>
    <row r="1056" s="2" customFormat="1" ht="16.8" customHeight="1">
      <c r="A1056" s="39"/>
      <c r="B1056" s="45"/>
      <c r="C1056" s="305" t="s">
        <v>1498</v>
      </c>
      <c r="D1056" s="306" t="s">
        <v>1686</v>
      </c>
      <c r="E1056" s="307" t="s">
        <v>191</v>
      </c>
      <c r="F1056" s="308">
        <v>456</v>
      </c>
      <c r="G1056" s="39"/>
      <c r="H1056" s="45"/>
    </row>
    <row r="1057" s="2" customFormat="1" ht="16.8" customHeight="1">
      <c r="A1057" s="39"/>
      <c r="B1057" s="45"/>
      <c r="C1057" s="309" t="s">
        <v>39</v>
      </c>
      <c r="D1057" s="309" t="s">
        <v>1497</v>
      </c>
      <c r="E1057" s="17" t="s">
        <v>39</v>
      </c>
      <c r="F1057" s="310">
        <v>456</v>
      </c>
      <c r="G1057" s="39"/>
      <c r="H1057" s="45"/>
    </row>
    <row r="1058" s="2" customFormat="1" ht="16.8" customHeight="1">
      <c r="A1058" s="39"/>
      <c r="B1058" s="45"/>
      <c r="C1058" s="309" t="s">
        <v>1498</v>
      </c>
      <c r="D1058" s="309" t="s">
        <v>250</v>
      </c>
      <c r="E1058" s="17" t="s">
        <v>39</v>
      </c>
      <c r="F1058" s="310">
        <v>456</v>
      </c>
      <c r="G1058" s="39"/>
      <c r="H1058" s="45"/>
    </row>
    <row r="1059" s="2" customFormat="1" ht="16.8" customHeight="1">
      <c r="A1059" s="39"/>
      <c r="B1059" s="45"/>
      <c r="C1059" s="305" t="s">
        <v>1391</v>
      </c>
      <c r="D1059" s="306" t="s">
        <v>1392</v>
      </c>
      <c r="E1059" s="307" t="s">
        <v>191</v>
      </c>
      <c r="F1059" s="308">
        <v>5</v>
      </c>
      <c r="G1059" s="39"/>
      <c r="H1059" s="45"/>
    </row>
    <row r="1060" s="2" customFormat="1" ht="16.8" customHeight="1">
      <c r="A1060" s="39"/>
      <c r="B1060" s="45"/>
      <c r="C1060" s="311" t="s">
        <v>1673</v>
      </c>
      <c r="D1060" s="39"/>
      <c r="E1060" s="39"/>
      <c r="F1060" s="39"/>
      <c r="G1060" s="39"/>
      <c r="H1060" s="45"/>
    </row>
    <row r="1061" s="2" customFormat="1" ht="16.8" customHeight="1">
      <c r="A1061" s="39"/>
      <c r="B1061" s="45"/>
      <c r="C1061" s="309" t="s">
        <v>298</v>
      </c>
      <c r="D1061" s="309" t="s">
        <v>299</v>
      </c>
      <c r="E1061" s="17" t="s">
        <v>191</v>
      </c>
      <c r="F1061" s="310">
        <v>5</v>
      </c>
      <c r="G1061" s="39"/>
      <c r="H1061" s="45"/>
    </row>
    <row r="1062" s="2" customFormat="1" ht="16.8" customHeight="1">
      <c r="A1062" s="39"/>
      <c r="B1062" s="45"/>
      <c r="C1062" s="305" t="s">
        <v>973</v>
      </c>
      <c r="D1062" s="306" t="s">
        <v>661</v>
      </c>
      <c r="E1062" s="307" t="s">
        <v>447</v>
      </c>
      <c r="F1062" s="308">
        <v>1396</v>
      </c>
      <c r="G1062" s="39"/>
      <c r="H1062" s="45"/>
    </row>
    <row r="1063" s="2" customFormat="1" ht="16.8" customHeight="1">
      <c r="A1063" s="39"/>
      <c r="B1063" s="45"/>
      <c r="C1063" s="311" t="s">
        <v>1673</v>
      </c>
      <c r="D1063" s="39"/>
      <c r="E1063" s="39"/>
      <c r="F1063" s="39"/>
      <c r="G1063" s="39"/>
      <c r="H1063" s="45"/>
    </row>
    <row r="1064" s="2" customFormat="1" ht="16.8" customHeight="1">
      <c r="A1064" s="39"/>
      <c r="B1064" s="45"/>
      <c r="C1064" s="309" t="s">
        <v>1019</v>
      </c>
      <c r="D1064" s="309" t="s">
        <v>1020</v>
      </c>
      <c r="E1064" s="17" t="s">
        <v>191</v>
      </c>
      <c r="F1064" s="310">
        <v>1396</v>
      </c>
      <c r="G1064" s="39"/>
      <c r="H1064" s="45"/>
    </row>
    <row r="1065" s="2" customFormat="1" ht="16.8" customHeight="1">
      <c r="A1065" s="39"/>
      <c r="B1065" s="45"/>
      <c r="C1065" s="309" t="s">
        <v>1022</v>
      </c>
      <c r="D1065" s="309" t="s">
        <v>1023</v>
      </c>
      <c r="E1065" s="17" t="s">
        <v>191</v>
      </c>
      <c r="F1065" s="310">
        <v>1396</v>
      </c>
      <c r="G1065" s="39"/>
      <c r="H1065" s="45"/>
    </row>
    <row r="1066" s="2" customFormat="1" ht="16.8" customHeight="1">
      <c r="A1066" s="39"/>
      <c r="B1066" s="45"/>
      <c r="C1066" s="305" t="s">
        <v>1117</v>
      </c>
      <c r="D1066" s="306" t="s">
        <v>661</v>
      </c>
      <c r="E1066" s="307" t="s">
        <v>447</v>
      </c>
      <c r="F1066" s="308">
        <v>496</v>
      </c>
      <c r="G1066" s="39"/>
      <c r="H1066" s="45"/>
    </row>
    <row r="1067" s="2" customFormat="1" ht="16.8" customHeight="1">
      <c r="A1067" s="39"/>
      <c r="B1067" s="45"/>
      <c r="C1067" s="311" t="s">
        <v>1673</v>
      </c>
      <c r="D1067" s="39"/>
      <c r="E1067" s="39"/>
      <c r="F1067" s="39"/>
      <c r="G1067" s="39"/>
      <c r="H1067" s="45"/>
    </row>
    <row r="1068" s="2" customFormat="1" ht="16.8" customHeight="1">
      <c r="A1068" s="39"/>
      <c r="B1068" s="45"/>
      <c r="C1068" s="309" t="s">
        <v>1019</v>
      </c>
      <c r="D1068" s="309" t="s">
        <v>1020</v>
      </c>
      <c r="E1068" s="17" t="s">
        <v>191</v>
      </c>
      <c r="F1068" s="310">
        <v>496</v>
      </c>
      <c r="G1068" s="39"/>
      <c r="H1068" s="45"/>
    </row>
    <row r="1069" s="2" customFormat="1" ht="16.8" customHeight="1">
      <c r="A1069" s="39"/>
      <c r="B1069" s="45"/>
      <c r="C1069" s="309" t="s">
        <v>1022</v>
      </c>
      <c r="D1069" s="309" t="s">
        <v>1023</v>
      </c>
      <c r="E1069" s="17" t="s">
        <v>191</v>
      </c>
      <c r="F1069" s="310">
        <v>496</v>
      </c>
      <c r="G1069" s="39"/>
      <c r="H1069" s="45"/>
    </row>
    <row r="1070" s="2" customFormat="1" ht="16.8" customHeight="1">
      <c r="A1070" s="39"/>
      <c r="B1070" s="45"/>
      <c r="C1070" s="305" t="s">
        <v>1160</v>
      </c>
      <c r="D1070" s="306" t="s">
        <v>661</v>
      </c>
      <c r="E1070" s="307" t="s">
        <v>447</v>
      </c>
      <c r="F1070" s="308">
        <v>640</v>
      </c>
      <c r="G1070" s="39"/>
      <c r="H1070" s="45"/>
    </row>
    <row r="1071" s="2" customFormat="1" ht="16.8" customHeight="1">
      <c r="A1071" s="39"/>
      <c r="B1071" s="45"/>
      <c r="C1071" s="311" t="s">
        <v>1673</v>
      </c>
      <c r="D1071" s="39"/>
      <c r="E1071" s="39"/>
      <c r="F1071" s="39"/>
      <c r="G1071" s="39"/>
      <c r="H1071" s="45"/>
    </row>
    <row r="1072" s="2" customFormat="1" ht="16.8" customHeight="1">
      <c r="A1072" s="39"/>
      <c r="B1072" s="45"/>
      <c r="C1072" s="309" t="s">
        <v>1019</v>
      </c>
      <c r="D1072" s="309" t="s">
        <v>1020</v>
      </c>
      <c r="E1072" s="17" t="s">
        <v>191</v>
      </c>
      <c r="F1072" s="310">
        <v>640</v>
      </c>
      <c r="G1072" s="39"/>
      <c r="H1072" s="45"/>
    </row>
    <row r="1073" s="2" customFormat="1" ht="16.8" customHeight="1">
      <c r="A1073" s="39"/>
      <c r="B1073" s="45"/>
      <c r="C1073" s="309" t="s">
        <v>1022</v>
      </c>
      <c r="D1073" s="309" t="s">
        <v>1023</v>
      </c>
      <c r="E1073" s="17" t="s">
        <v>191</v>
      </c>
      <c r="F1073" s="310">
        <v>640</v>
      </c>
      <c r="G1073" s="39"/>
      <c r="H1073" s="45"/>
    </row>
    <row r="1074" s="2" customFormat="1" ht="16.8" customHeight="1">
      <c r="A1074" s="39"/>
      <c r="B1074" s="45"/>
      <c r="C1074" s="305" t="s">
        <v>981</v>
      </c>
      <c r="D1074" s="306" t="s">
        <v>982</v>
      </c>
      <c r="E1074" s="307" t="s">
        <v>191</v>
      </c>
      <c r="F1074" s="308">
        <v>26</v>
      </c>
      <c r="G1074" s="39"/>
      <c r="H1074" s="45"/>
    </row>
    <row r="1075" s="2" customFormat="1" ht="16.8" customHeight="1">
      <c r="A1075" s="39"/>
      <c r="B1075" s="45"/>
      <c r="C1075" s="309" t="s">
        <v>39</v>
      </c>
      <c r="D1075" s="309" t="s">
        <v>979</v>
      </c>
      <c r="E1075" s="17" t="s">
        <v>39</v>
      </c>
      <c r="F1075" s="310">
        <v>26</v>
      </c>
      <c r="G1075" s="39"/>
      <c r="H1075" s="45"/>
    </row>
    <row r="1076" s="2" customFormat="1" ht="16.8" customHeight="1">
      <c r="A1076" s="39"/>
      <c r="B1076" s="45"/>
      <c r="C1076" s="309" t="s">
        <v>981</v>
      </c>
      <c r="D1076" s="309" t="s">
        <v>250</v>
      </c>
      <c r="E1076" s="17" t="s">
        <v>39</v>
      </c>
      <c r="F1076" s="310">
        <v>26</v>
      </c>
      <c r="G1076" s="39"/>
      <c r="H1076" s="45"/>
    </row>
    <row r="1077" s="2" customFormat="1" ht="16.8" customHeight="1">
      <c r="A1077" s="39"/>
      <c r="B1077" s="45"/>
      <c r="C1077" s="305" t="s">
        <v>1644</v>
      </c>
      <c r="D1077" s="306" t="s">
        <v>453</v>
      </c>
      <c r="E1077" s="307" t="s">
        <v>191</v>
      </c>
      <c r="F1077" s="308">
        <v>120</v>
      </c>
      <c r="G1077" s="39"/>
      <c r="H1077" s="45"/>
    </row>
    <row r="1078" s="2" customFormat="1" ht="16.8" customHeight="1">
      <c r="A1078" s="39"/>
      <c r="B1078" s="45"/>
      <c r="C1078" s="311" t="s">
        <v>1673</v>
      </c>
      <c r="D1078" s="39"/>
      <c r="E1078" s="39"/>
      <c r="F1078" s="39"/>
      <c r="G1078" s="39"/>
      <c r="H1078" s="45"/>
    </row>
    <row r="1079" s="2" customFormat="1" ht="16.8" customHeight="1">
      <c r="A1079" s="39"/>
      <c r="B1079" s="45"/>
      <c r="C1079" s="309" t="s">
        <v>298</v>
      </c>
      <c r="D1079" s="309" t="s">
        <v>299</v>
      </c>
      <c r="E1079" s="17" t="s">
        <v>191</v>
      </c>
      <c r="F1079" s="310">
        <v>120</v>
      </c>
      <c r="G1079" s="39"/>
      <c r="H1079" s="45"/>
    </row>
    <row r="1080" s="2" customFormat="1" ht="16.8" customHeight="1">
      <c r="A1080" s="39"/>
      <c r="B1080" s="45"/>
      <c r="C1080" s="305" t="s">
        <v>1646</v>
      </c>
      <c r="D1080" s="306" t="s">
        <v>453</v>
      </c>
      <c r="E1080" s="307" t="s">
        <v>191</v>
      </c>
      <c r="F1080" s="308">
        <v>160</v>
      </c>
      <c r="G1080" s="39"/>
      <c r="H1080" s="45"/>
    </row>
    <row r="1081" s="2" customFormat="1" ht="16.8" customHeight="1">
      <c r="A1081" s="39"/>
      <c r="B1081" s="45"/>
      <c r="C1081" s="311" t="s">
        <v>1673</v>
      </c>
      <c r="D1081" s="39"/>
      <c r="E1081" s="39"/>
      <c r="F1081" s="39"/>
      <c r="G1081" s="39"/>
      <c r="H1081" s="45"/>
    </row>
    <row r="1082" s="2" customFormat="1" ht="16.8" customHeight="1">
      <c r="A1082" s="39"/>
      <c r="B1082" s="45"/>
      <c r="C1082" s="309" t="s">
        <v>298</v>
      </c>
      <c r="D1082" s="309" t="s">
        <v>299</v>
      </c>
      <c r="E1082" s="17" t="s">
        <v>191</v>
      </c>
      <c r="F1082" s="310">
        <v>160</v>
      </c>
      <c r="G1082" s="39"/>
      <c r="H1082" s="45"/>
    </row>
    <row r="1083" s="2" customFormat="1" ht="16.8" customHeight="1">
      <c r="A1083" s="39"/>
      <c r="B1083" s="45"/>
      <c r="C1083" s="305" t="s">
        <v>1702</v>
      </c>
      <c r="D1083" s="306" t="s">
        <v>196</v>
      </c>
      <c r="E1083" s="307" t="s">
        <v>197</v>
      </c>
      <c r="F1083" s="308">
        <v>840</v>
      </c>
      <c r="G1083" s="39"/>
      <c r="H1083" s="45"/>
    </row>
    <row r="1084" s="2" customFormat="1" ht="16.8" customHeight="1">
      <c r="A1084" s="39"/>
      <c r="B1084" s="45"/>
      <c r="C1084" s="305" t="s">
        <v>1648</v>
      </c>
      <c r="D1084" s="306" t="s">
        <v>200</v>
      </c>
      <c r="E1084" s="307" t="s">
        <v>191</v>
      </c>
      <c r="F1084" s="308">
        <v>700</v>
      </c>
      <c r="G1084" s="39"/>
      <c r="H1084" s="45"/>
    </row>
    <row r="1085" s="2" customFormat="1" ht="16.8" customHeight="1">
      <c r="A1085" s="39"/>
      <c r="B1085" s="45"/>
      <c r="C1085" s="311" t="s">
        <v>1673</v>
      </c>
      <c r="D1085" s="39"/>
      <c r="E1085" s="39"/>
      <c r="F1085" s="39"/>
      <c r="G1085" s="39"/>
      <c r="H1085" s="45"/>
    </row>
    <row r="1086" s="2" customFormat="1" ht="16.8" customHeight="1">
      <c r="A1086" s="39"/>
      <c r="B1086" s="45"/>
      <c r="C1086" s="309" t="s">
        <v>298</v>
      </c>
      <c r="D1086" s="309" t="s">
        <v>299</v>
      </c>
      <c r="E1086" s="17" t="s">
        <v>191</v>
      </c>
      <c r="F1086" s="310">
        <v>700</v>
      </c>
      <c r="G1086" s="39"/>
      <c r="H1086" s="45"/>
    </row>
    <row r="1087" s="2" customFormat="1" ht="16.8" customHeight="1">
      <c r="A1087" s="39"/>
      <c r="B1087" s="45"/>
      <c r="C1087" s="305" t="s">
        <v>976</v>
      </c>
      <c r="D1087" s="306" t="s">
        <v>977</v>
      </c>
      <c r="E1087" s="307" t="s">
        <v>197</v>
      </c>
      <c r="F1087" s="308">
        <v>20</v>
      </c>
      <c r="G1087" s="39"/>
      <c r="H1087" s="45"/>
    </row>
    <row r="1088" s="2" customFormat="1" ht="16.8" customHeight="1">
      <c r="A1088" s="39"/>
      <c r="B1088" s="45"/>
      <c r="C1088" s="311" t="s">
        <v>1673</v>
      </c>
      <c r="D1088" s="39"/>
      <c r="E1088" s="39"/>
      <c r="F1088" s="39"/>
      <c r="G1088" s="39"/>
      <c r="H1088" s="45"/>
    </row>
    <row r="1089" s="2" customFormat="1" ht="16.8" customHeight="1">
      <c r="A1089" s="39"/>
      <c r="B1089" s="45"/>
      <c r="C1089" s="309" t="s">
        <v>489</v>
      </c>
      <c r="D1089" s="309" t="s">
        <v>490</v>
      </c>
      <c r="E1089" s="17" t="s">
        <v>197</v>
      </c>
      <c r="F1089" s="310">
        <v>440</v>
      </c>
      <c r="G1089" s="39"/>
      <c r="H1089" s="45"/>
    </row>
    <row r="1090" s="2" customFormat="1" ht="16.8" customHeight="1">
      <c r="A1090" s="39"/>
      <c r="B1090" s="45"/>
      <c r="C1090" s="305" t="s">
        <v>979</v>
      </c>
      <c r="D1090" s="306" t="s">
        <v>980</v>
      </c>
      <c r="E1090" s="307" t="s">
        <v>191</v>
      </c>
      <c r="F1090" s="308">
        <v>26</v>
      </c>
      <c r="G1090" s="39"/>
      <c r="H1090" s="45"/>
    </row>
    <row r="1091" s="2" customFormat="1" ht="16.8" customHeight="1">
      <c r="A1091" s="39"/>
      <c r="B1091" s="45"/>
      <c r="C1091" s="311" t="s">
        <v>1673</v>
      </c>
      <c r="D1091" s="39"/>
      <c r="E1091" s="39"/>
      <c r="F1091" s="39"/>
      <c r="G1091" s="39"/>
      <c r="H1091" s="45"/>
    </row>
    <row r="1092" s="2" customFormat="1" ht="16.8" customHeight="1">
      <c r="A1092" s="39"/>
      <c r="B1092" s="45"/>
      <c r="C1092" s="309" t="s">
        <v>995</v>
      </c>
      <c r="D1092" s="309" t="s">
        <v>996</v>
      </c>
      <c r="E1092" s="17" t="s">
        <v>191</v>
      </c>
      <c r="F1092" s="310">
        <v>26</v>
      </c>
      <c r="G1092" s="39"/>
      <c r="H1092" s="45"/>
    </row>
    <row r="1093" s="2" customFormat="1" ht="16.8" customHeight="1">
      <c r="A1093" s="39"/>
      <c r="B1093" s="45"/>
      <c r="C1093" s="305" t="s">
        <v>1407</v>
      </c>
      <c r="D1093" s="306" t="s">
        <v>1408</v>
      </c>
      <c r="E1093" s="307" t="s">
        <v>191</v>
      </c>
      <c r="F1093" s="308">
        <v>0</v>
      </c>
      <c r="G1093" s="39"/>
      <c r="H1093" s="45"/>
    </row>
    <row r="1094" s="2" customFormat="1" ht="16.8" customHeight="1">
      <c r="A1094" s="39"/>
      <c r="B1094" s="45"/>
      <c r="C1094" s="305" t="s">
        <v>1668</v>
      </c>
      <c r="D1094" s="306" t="s">
        <v>1407</v>
      </c>
      <c r="E1094" s="307" t="s">
        <v>39</v>
      </c>
      <c r="F1094" s="308">
        <v>500</v>
      </c>
      <c r="G1094" s="39"/>
      <c r="H1094" s="45"/>
    </row>
    <row r="1095" s="2" customFormat="1" ht="16.8" customHeight="1">
      <c r="A1095" s="39"/>
      <c r="B1095" s="45"/>
      <c r="C1095" s="309" t="s">
        <v>39</v>
      </c>
      <c r="D1095" s="309" t="s">
        <v>1493</v>
      </c>
      <c r="E1095" s="17" t="s">
        <v>39</v>
      </c>
      <c r="F1095" s="310">
        <v>456</v>
      </c>
      <c r="G1095" s="39"/>
      <c r="H1095" s="45"/>
    </row>
    <row r="1096" s="2" customFormat="1" ht="16.8" customHeight="1">
      <c r="A1096" s="39"/>
      <c r="B1096" s="45"/>
      <c r="C1096" s="309" t="s">
        <v>39</v>
      </c>
      <c r="D1096" s="309" t="s">
        <v>1504</v>
      </c>
      <c r="E1096" s="17" t="s">
        <v>39</v>
      </c>
      <c r="F1096" s="310">
        <v>20</v>
      </c>
      <c r="G1096" s="39"/>
      <c r="H1096" s="45"/>
    </row>
    <row r="1097" s="2" customFormat="1" ht="16.8" customHeight="1">
      <c r="A1097" s="39"/>
      <c r="B1097" s="45"/>
      <c r="C1097" s="309" t="s">
        <v>39</v>
      </c>
      <c r="D1097" s="309" t="s">
        <v>1505</v>
      </c>
      <c r="E1097" s="17" t="s">
        <v>39</v>
      </c>
      <c r="F1097" s="310">
        <v>24</v>
      </c>
      <c r="G1097" s="39"/>
      <c r="H1097" s="45"/>
    </row>
    <row r="1098" s="2" customFormat="1" ht="16.8" customHeight="1">
      <c r="A1098" s="39"/>
      <c r="B1098" s="45"/>
      <c r="C1098" s="309" t="s">
        <v>1668</v>
      </c>
      <c r="D1098" s="309" t="s">
        <v>250</v>
      </c>
      <c r="E1098" s="17" t="s">
        <v>39</v>
      </c>
      <c r="F1098" s="310">
        <v>500</v>
      </c>
      <c r="G1098" s="39"/>
      <c r="H1098" s="45"/>
    </row>
    <row r="1099" s="2" customFormat="1" ht="7.44" customHeight="1">
      <c r="A1099" s="39"/>
      <c r="B1099" s="176"/>
      <c r="C1099" s="177"/>
      <c r="D1099" s="177"/>
      <c r="E1099" s="177"/>
      <c r="F1099" s="177"/>
      <c r="G1099" s="177"/>
      <c r="H1099" s="45"/>
    </row>
    <row r="1100" s="2" customFormat="1">
      <c r="A1100" s="39"/>
      <c r="B1100" s="39"/>
      <c r="C1100" s="39"/>
      <c r="D1100" s="39"/>
      <c r="E1100" s="39"/>
      <c r="F1100" s="39"/>
      <c r="G1100" s="39"/>
      <c r="H1100" s="39"/>
    </row>
  </sheetData>
  <sheetProtection sheet="1" formatColumns="0" formatRows="0" objects="1" scenarios="1" spinCount="100000" saltValue="xzjJnw3ZS0TfNTzWA5lOJyYltI4DCW5sFoQhawTSw189IZJNv9hfw5WNB83j+wO1f966vXZFpphgb0pGZBwJbQ==" hashValue="IZAKsrVIpM34SlbJEeNgY7dxsPyqS66xuFZeEJ4liTcRwawNvxVu+l3wQjksZvdRNajqTEgKrQw9pCyg179bOw=="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97</v>
      </c>
      <c r="AZ2" s="141" t="s">
        <v>430</v>
      </c>
      <c r="BA2" s="141" t="s">
        <v>431</v>
      </c>
      <c r="BB2" s="141" t="s">
        <v>191</v>
      </c>
      <c r="BC2" s="141" t="s">
        <v>289</v>
      </c>
      <c r="BD2" s="141" t="s">
        <v>89</v>
      </c>
    </row>
    <row r="3" hidden="1" s="1" customFormat="1" ht="6.96" customHeight="1">
      <c r="B3" s="142"/>
      <c r="C3" s="143"/>
      <c r="D3" s="143"/>
      <c r="E3" s="143"/>
      <c r="F3" s="143"/>
      <c r="G3" s="143"/>
      <c r="H3" s="143"/>
      <c r="I3" s="144"/>
      <c r="J3" s="143"/>
      <c r="K3" s="143"/>
      <c r="L3" s="20"/>
      <c r="AT3" s="17" t="s">
        <v>89</v>
      </c>
      <c r="AZ3" s="141" t="s">
        <v>432</v>
      </c>
      <c r="BA3" s="141" t="s">
        <v>433</v>
      </c>
      <c r="BB3" s="141" t="s">
        <v>197</v>
      </c>
      <c r="BC3" s="141" t="s">
        <v>434</v>
      </c>
      <c r="BD3" s="141" t="s">
        <v>89</v>
      </c>
    </row>
    <row r="4" hidden="1" s="1" customFormat="1" ht="24.96" customHeight="1">
      <c r="B4" s="20"/>
      <c r="D4" s="145" t="s">
        <v>188</v>
      </c>
      <c r="I4" s="140"/>
      <c r="L4" s="20"/>
      <c r="M4" s="146" t="s">
        <v>10</v>
      </c>
      <c r="AT4" s="17" t="s">
        <v>41</v>
      </c>
      <c r="AZ4" s="141" t="s">
        <v>435</v>
      </c>
      <c r="BA4" s="141" t="s">
        <v>436</v>
      </c>
      <c r="BB4" s="141" t="s">
        <v>186</v>
      </c>
      <c r="BC4" s="141" t="s">
        <v>437</v>
      </c>
      <c r="BD4" s="141" t="s">
        <v>89</v>
      </c>
    </row>
    <row r="5" hidden="1" s="1" customFormat="1" ht="6.96" customHeight="1">
      <c r="B5" s="20"/>
      <c r="I5" s="140"/>
      <c r="L5" s="20"/>
      <c r="AZ5" s="141" t="s">
        <v>438</v>
      </c>
      <c r="BA5" s="141" t="s">
        <v>439</v>
      </c>
      <c r="BB5" s="141" t="s">
        <v>197</v>
      </c>
      <c r="BC5" s="141" t="s">
        <v>434</v>
      </c>
      <c r="BD5" s="141" t="s">
        <v>89</v>
      </c>
    </row>
    <row r="6" hidden="1" s="1" customFormat="1" ht="12" customHeight="1">
      <c r="B6" s="20"/>
      <c r="D6" s="147" t="s">
        <v>16</v>
      </c>
      <c r="I6" s="140"/>
      <c r="L6" s="20"/>
      <c r="AZ6" s="141" t="s">
        <v>440</v>
      </c>
      <c r="BA6" s="141" t="s">
        <v>441</v>
      </c>
      <c r="BB6" s="141" t="s">
        <v>182</v>
      </c>
      <c r="BC6" s="141" t="s">
        <v>442</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443</v>
      </c>
      <c r="BA7" s="141" t="s">
        <v>444</v>
      </c>
      <c r="BB7" s="141" t="s">
        <v>191</v>
      </c>
      <c r="BC7" s="141" t="s">
        <v>89</v>
      </c>
      <c r="BD7" s="141" t="s">
        <v>89</v>
      </c>
    </row>
    <row r="8" hidden="1" s="1" customFormat="1" ht="12" customHeight="1">
      <c r="B8" s="20"/>
      <c r="D8" s="147" t="s">
        <v>202</v>
      </c>
      <c r="I8" s="140"/>
      <c r="L8" s="20"/>
      <c r="AZ8" s="141" t="s">
        <v>445</v>
      </c>
      <c r="BA8" s="141" t="s">
        <v>446</v>
      </c>
      <c r="BB8" s="141" t="s">
        <v>447</v>
      </c>
      <c r="BC8" s="141" t="s">
        <v>448</v>
      </c>
      <c r="BD8" s="141" t="s">
        <v>89</v>
      </c>
    </row>
    <row r="9" hidden="1" s="2" customFormat="1" ht="16.5" customHeight="1">
      <c r="A9" s="39"/>
      <c r="B9" s="45"/>
      <c r="C9" s="39"/>
      <c r="D9" s="39"/>
      <c r="E9" s="148" t="s">
        <v>206</v>
      </c>
      <c r="F9" s="39"/>
      <c r="G9" s="39"/>
      <c r="H9" s="39"/>
      <c r="I9" s="149"/>
      <c r="J9" s="39"/>
      <c r="K9" s="39"/>
      <c r="L9" s="150"/>
      <c r="S9" s="39"/>
      <c r="T9" s="39"/>
      <c r="U9" s="39"/>
      <c r="V9" s="39"/>
      <c r="W9" s="39"/>
      <c r="X9" s="39"/>
      <c r="Y9" s="39"/>
      <c r="Z9" s="39"/>
      <c r="AA9" s="39"/>
      <c r="AB9" s="39"/>
      <c r="AC9" s="39"/>
      <c r="AD9" s="39"/>
      <c r="AE9" s="39"/>
      <c r="AZ9" s="141" t="s">
        <v>449</v>
      </c>
      <c r="BA9" s="141" t="s">
        <v>450</v>
      </c>
      <c r="BB9" s="141" t="s">
        <v>182</v>
      </c>
      <c r="BC9" s="141" t="s">
        <v>451</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c r="AZ10" s="141" t="s">
        <v>452</v>
      </c>
      <c r="BA10" s="141" t="s">
        <v>453</v>
      </c>
      <c r="BB10" s="141" t="s">
        <v>191</v>
      </c>
      <c r="BC10" s="141" t="s">
        <v>454</v>
      </c>
      <c r="BD10" s="141" t="s">
        <v>89</v>
      </c>
    </row>
    <row r="11" hidden="1" s="2" customFormat="1" ht="16.5" customHeight="1">
      <c r="A11" s="39"/>
      <c r="B11" s="45"/>
      <c r="C11" s="39"/>
      <c r="D11" s="39"/>
      <c r="E11" s="151" t="s">
        <v>455</v>
      </c>
      <c r="F11" s="39"/>
      <c r="G11" s="39"/>
      <c r="H11" s="39"/>
      <c r="I11" s="149"/>
      <c r="J11" s="39"/>
      <c r="K11" s="39"/>
      <c r="L11" s="150"/>
      <c r="S11" s="39"/>
      <c r="T11" s="39"/>
      <c r="U11" s="39"/>
      <c r="V11" s="39"/>
      <c r="W11" s="39"/>
      <c r="X11" s="39"/>
      <c r="Y11" s="39"/>
      <c r="Z11" s="39"/>
      <c r="AA11" s="39"/>
      <c r="AB11" s="39"/>
      <c r="AC11" s="39"/>
      <c r="AD11" s="39"/>
      <c r="AE11" s="39"/>
      <c r="AZ11" s="141" t="s">
        <v>456</v>
      </c>
      <c r="BA11" s="141" t="s">
        <v>457</v>
      </c>
      <c r="BB11" s="141" t="s">
        <v>182</v>
      </c>
      <c r="BC11" s="141" t="s">
        <v>458</v>
      </c>
      <c r="BD11" s="141" t="s">
        <v>89</v>
      </c>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c r="AZ12" s="141" t="s">
        <v>459</v>
      </c>
      <c r="BA12" s="141" t="s">
        <v>460</v>
      </c>
      <c r="BB12" s="141" t="s">
        <v>191</v>
      </c>
      <c r="BC12" s="141" t="s">
        <v>336</v>
      </c>
      <c r="BD12" s="141" t="s">
        <v>89</v>
      </c>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ROUND((SUM(BE89:BE248)),  2)</f>
        <v>0</v>
      </c>
      <c r="G35" s="39"/>
      <c r="H35" s="39"/>
      <c r="I35" s="167">
        <v>0.20999999999999999</v>
      </c>
      <c r="J35" s="166">
        <f>ROUND(((SUM(BE89:BE248))*I35),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ROUND((SUM(BF89:BF248)),  2)</f>
        <v>0</v>
      </c>
      <c r="G36" s="39"/>
      <c r="H36" s="39"/>
      <c r="I36" s="167">
        <v>0.14999999999999999</v>
      </c>
      <c r="J36" s="166">
        <f>ROUND(((SUM(BF89:BF248))*I36),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ROUND((SUM(BG89:BG248)),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ROUND((SUM(BH89:BH248)),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ROUND((SUM(BI89:BI248)),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206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Č12 - žst.Most n.n. kol.č-37 (ZV č.24-ZV č.250)</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J197</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J214</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206</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Č12 - žst.Most n.n. kol.č-37 (ZV č.24-ZV č.250)</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P90+P197+P214</f>
        <v>0</v>
      </c>
      <c r="Q89" s="98"/>
      <c r="R89" s="210">
        <f>R90+R197+R214</f>
        <v>157.81972000000002</v>
      </c>
      <c r="S89" s="98"/>
      <c r="T89" s="211">
        <f>T90+T197+T214</f>
        <v>0</v>
      </c>
      <c r="U89" s="39"/>
      <c r="V89" s="39"/>
      <c r="W89" s="39"/>
      <c r="X89" s="39"/>
      <c r="Y89" s="39"/>
      <c r="Z89" s="39"/>
      <c r="AA89" s="39"/>
      <c r="AB89" s="39"/>
      <c r="AC89" s="39"/>
      <c r="AD89" s="39"/>
      <c r="AE89" s="39"/>
      <c r="AT89" s="17" t="s">
        <v>79</v>
      </c>
      <c r="AU89" s="17" t="s">
        <v>215</v>
      </c>
      <c r="BK89" s="212">
        <f>BK90+BK197+BK214</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157.81972000000002</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SUM(P92:P196)</f>
        <v>0</v>
      </c>
      <c r="Q91" s="221"/>
      <c r="R91" s="222">
        <f>SUM(R92:R196)</f>
        <v>157.81972000000002</v>
      </c>
      <c r="S91" s="221"/>
      <c r="T91" s="223">
        <f>SUM(T92:T196)</f>
        <v>0</v>
      </c>
      <c r="U91" s="12"/>
      <c r="V91" s="12"/>
      <c r="W91" s="12"/>
      <c r="X91" s="12"/>
      <c r="Y91" s="12"/>
      <c r="Z91" s="12"/>
      <c r="AA91" s="12"/>
      <c r="AB91" s="12"/>
      <c r="AC91" s="12"/>
      <c r="AD91" s="12"/>
      <c r="AE91" s="12"/>
      <c r="AR91" s="224" t="s">
        <v>87</v>
      </c>
      <c r="AT91" s="225" t="s">
        <v>79</v>
      </c>
      <c r="AU91" s="225" t="s">
        <v>87</v>
      </c>
      <c r="AY91" s="224" t="s">
        <v>235</v>
      </c>
      <c r="BK91" s="226">
        <f>SUM(BK92:BK196)</f>
        <v>0</v>
      </c>
    </row>
    <row r="92" s="2" customFormat="1" ht="21.75" customHeight="1">
      <c r="A92" s="39"/>
      <c r="B92" s="40"/>
      <c r="C92" s="229" t="s">
        <v>87</v>
      </c>
      <c r="D92" s="229" t="s">
        <v>238</v>
      </c>
      <c r="E92" s="230" t="s">
        <v>239</v>
      </c>
      <c r="F92" s="231" t="s">
        <v>240</v>
      </c>
      <c r="G92" s="232" t="s">
        <v>186</v>
      </c>
      <c r="H92" s="233">
        <v>1.69</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461</v>
      </c>
    </row>
    <row r="93" s="2" customFormat="1">
      <c r="A93" s="39"/>
      <c r="B93" s="40"/>
      <c r="C93" s="41"/>
      <c r="D93" s="242" t="s">
        <v>244</v>
      </c>
      <c r="E93" s="41"/>
      <c r="F93" s="243" t="s">
        <v>245</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247</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39</v>
      </c>
      <c r="F95" s="250" t="s">
        <v>462</v>
      </c>
      <c r="G95" s="248"/>
      <c r="H95" s="251">
        <v>1.69</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41</v>
      </c>
      <c r="AX95" s="13" t="s">
        <v>80</v>
      </c>
      <c r="AY95" s="257" t="s">
        <v>235</v>
      </c>
    </row>
    <row r="96" s="14" customFormat="1">
      <c r="A96" s="14"/>
      <c r="B96" s="258"/>
      <c r="C96" s="259"/>
      <c r="D96" s="242" t="s">
        <v>248</v>
      </c>
      <c r="E96" s="260" t="s">
        <v>39</v>
      </c>
      <c r="F96" s="261" t="s">
        <v>250</v>
      </c>
      <c r="G96" s="259"/>
      <c r="H96" s="262">
        <v>1.69</v>
      </c>
      <c r="I96" s="263"/>
      <c r="J96" s="259"/>
      <c r="K96" s="259"/>
      <c r="L96" s="264"/>
      <c r="M96" s="265"/>
      <c r="N96" s="266"/>
      <c r="O96" s="266"/>
      <c r="P96" s="266"/>
      <c r="Q96" s="266"/>
      <c r="R96" s="266"/>
      <c r="S96" s="266"/>
      <c r="T96" s="267"/>
      <c r="U96" s="14"/>
      <c r="V96" s="14"/>
      <c r="W96" s="14"/>
      <c r="X96" s="14"/>
      <c r="Y96" s="14"/>
      <c r="Z96" s="14"/>
      <c r="AA96" s="14"/>
      <c r="AB96" s="14"/>
      <c r="AC96" s="14"/>
      <c r="AD96" s="14"/>
      <c r="AE96" s="14"/>
      <c r="AT96" s="268" t="s">
        <v>248</v>
      </c>
      <c r="AU96" s="268" t="s">
        <v>89</v>
      </c>
      <c r="AV96" s="14" t="s">
        <v>242</v>
      </c>
      <c r="AW96" s="14" t="s">
        <v>41</v>
      </c>
      <c r="AX96" s="14" t="s">
        <v>87</v>
      </c>
      <c r="AY96" s="268" t="s">
        <v>235</v>
      </c>
    </row>
    <row r="97" s="2" customFormat="1" ht="21.75" customHeight="1">
      <c r="A97" s="39"/>
      <c r="B97" s="40"/>
      <c r="C97" s="229" t="s">
        <v>89</v>
      </c>
      <c r="D97" s="229" t="s">
        <v>238</v>
      </c>
      <c r="E97" s="230" t="s">
        <v>251</v>
      </c>
      <c r="F97" s="231" t="s">
        <v>252</v>
      </c>
      <c r="G97" s="232" t="s">
        <v>253</v>
      </c>
      <c r="H97" s="233">
        <v>100</v>
      </c>
      <c r="I97" s="234"/>
      <c r="J97" s="235">
        <f>ROUND(I97*H97,2)</f>
        <v>0</v>
      </c>
      <c r="K97" s="231" t="s">
        <v>241</v>
      </c>
      <c r="L97" s="45"/>
      <c r="M97" s="236" t="s">
        <v>39</v>
      </c>
      <c r="N97" s="237" t="s">
        <v>53</v>
      </c>
      <c r="O97" s="86"/>
      <c r="P97" s="238">
        <f>O97*H97</f>
        <v>0</v>
      </c>
      <c r="Q97" s="238">
        <v>0</v>
      </c>
      <c r="R97" s="238">
        <f>Q97*H97</f>
        <v>0</v>
      </c>
      <c r="S97" s="238">
        <v>0</v>
      </c>
      <c r="T97" s="239">
        <f>S97*H97</f>
        <v>0</v>
      </c>
      <c r="U97" s="39"/>
      <c r="V97" s="39"/>
      <c r="W97" s="39"/>
      <c r="X97" s="39"/>
      <c r="Y97" s="39"/>
      <c r="Z97" s="39"/>
      <c r="AA97" s="39"/>
      <c r="AB97" s="39"/>
      <c r="AC97" s="39"/>
      <c r="AD97" s="39"/>
      <c r="AE97" s="39"/>
      <c r="AR97" s="240" t="s">
        <v>242</v>
      </c>
      <c r="AT97" s="240" t="s">
        <v>238</v>
      </c>
      <c r="AU97" s="240" t="s">
        <v>89</v>
      </c>
      <c r="AY97" s="17" t="s">
        <v>235</v>
      </c>
      <c r="BE97" s="241">
        <f>IF(N97="základní",J97,0)</f>
        <v>0</v>
      </c>
      <c r="BF97" s="241">
        <f>IF(N97="snížená",J97,0)</f>
        <v>0</v>
      </c>
      <c r="BG97" s="241">
        <f>IF(N97="zákl. přenesená",J97,0)</f>
        <v>0</v>
      </c>
      <c r="BH97" s="241">
        <f>IF(N97="sníž. přenesená",J97,0)</f>
        <v>0</v>
      </c>
      <c r="BI97" s="241">
        <f>IF(N97="nulová",J97,0)</f>
        <v>0</v>
      </c>
      <c r="BJ97" s="17" t="s">
        <v>242</v>
      </c>
      <c r="BK97" s="241">
        <f>ROUND(I97*H97,2)</f>
        <v>0</v>
      </c>
      <c r="BL97" s="17" t="s">
        <v>242</v>
      </c>
      <c r="BM97" s="240" t="s">
        <v>463</v>
      </c>
    </row>
    <row r="98" s="2" customFormat="1">
      <c r="A98" s="39"/>
      <c r="B98" s="40"/>
      <c r="C98" s="41"/>
      <c r="D98" s="242" t="s">
        <v>244</v>
      </c>
      <c r="E98" s="41"/>
      <c r="F98" s="243" t="s">
        <v>255</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244</v>
      </c>
      <c r="AU98" s="17" t="s">
        <v>89</v>
      </c>
    </row>
    <row r="99" s="2" customFormat="1">
      <c r="A99" s="39"/>
      <c r="B99" s="40"/>
      <c r="C99" s="41"/>
      <c r="D99" s="242" t="s">
        <v>246</v>
      </c>
      <c r="E99" s="41"/>
      <c r="F99" s="246" t="s">
        <v>256</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246</v>
      </c>
      <c r="AU99" s="17" t="s">
        <v>89</v>
      </c>
    </row>
    <row r="100" s="13" customFormat="1">
      <c r="A100" s="13"/>
      <c r="B100" s="247"/>
      <c r="C100" s="248"/>
      <c r="D100" s="242" t="s">
        <v>248</v>
      </c>
      <c r="E100" s="249" t="s">
        <v>39</v>
      </c>
      <c r="F100" s="250" t="s">
        <v>464</v>
      </c>
      <c r="G100" s="248"/>
      <c r="H100" s="251">
        <v>100</v>
      </c>
      <c r="I100" s="252"/>
      <c r="J100" s="248"/>
      <c r="K100" s="248"/>
      <c r="L100" s="253"/>
      <c r="M100" s="254"/>
      <c r="N100" s="255"/>
      <c r="O100" s="255"/>
      <c r="P100" s="255"/>
      <c r="Q100" s="255"/>
      <c r="R100" s="255"/>
      <c r="S100" s="255"/>
      <c r="T100" s="256"/>
      <c r="U100" s="13"/>
      <c r="V100" s="13"/>
      <c r="W100" s="13"/>
      <c r="X100" s="13"/>
      <c r="Y100" s="13"/>
      <c r="Z100" s="13"/>
      <c r="AA100" s="13"/>
      <c r="AB100" s="13"/>
      <c r="AC100" s="13"/>
      <c r="AD100" s="13"/>
      <c r="AE100" s="13"/>
      <c r="AT100" s="257" t="s">
        <v>248</v>
      </c>
      <c r="AU100" s="257" t="s">
        <v>89</v>
      </c>
      <c r="AV100" s="13" t="s">
        <v>89</v>
      </c>
      <c r="AW100" s="13" t="s">
        <v>41</v>
      </c>
      <c r="AX100" s="13" t="s">
        <v>87</v>
      </c>
      <c r="AY100" s="257" t="s">
        <v>235</v>
      </c>
    </row>
    <row r="101" s="2" customFormat="1" ht="21.75" customHeight="1">
      <c r="A101" s="39"/>
      <c r="B101" s="40"/>
      <c r="C101" s="229" t="s">
        <v>258</v>
      </c>
      <c r="D101" s="229" t="s">
        <v>238</v>
      </c>
      <c r="E101" s="230" t="s">
        <v>259</v>
      </c>
      <c r="F101" s="231" t="s">
        <v>260</v>
      </c>
      <c r="G101" s="232" t="s">
        <v>186</v>
      </c>
      <c r="H101" s="233">
        <v>1.69</v>
      </c>
      <c r="I101" s="234"/>
      <c r="J101" s="235">
        <f>ROUND(I101*H101,2)</f>
        <v>0</v>
      </c>
      <c r="K101" s="231" t="s">
        <v>241</v>
      </c>
      <c r="L101" s="45"/>
      <c r="M101" s="236" t="s">
        <v>39</v>
      </c>
      <c r="N101" s="237" t="s">
        <v>53</v>
      </c>
      <c r="O101" s="86"/>
      <c r="P101" s="238">
        <f>O101*H101</f>
        <v>0</v>
      </c>
      <c r="Q101" s="238">
        <v>0</v>
      </c>
      <c r="R101" s="238">
        <f>Q101*H101</f>
        <v>0</v>
      </c>
      <c r="S101" s="238">
        <v>0</v>
      </c>
      <c r="T101" s="239">
        <f>S101*H101</f>
        <v>0</v>
      </c>
      <c r="U101" s="39"/>
      <c r="V101" s="39"/>
      <c r="W101" s="39"/>
      <c r="X101" s="39"/>
      <c r="Y101" s="39"/>
      <c r="Z101" s="39"/>
      <c r="AA101" s="39"/>
      <c r="AB101" s="39"/>
      <c r="AC101" s="39"/>
      <c r="AD101" s="39"/>
      <c r="AE101" s="39"/>
      <c r="AR101" s="240" t="s">
        <v>242</v>
      </c>
      <c r="AT101" s="240" t="s">
        <v>238</v>
      </c>
      <c r="AU101" s="240" t="s">
        <v>89</v>
      </c>
      <c r="AY101" s="17" t="s">
        <v>235</v>
      </c>
      <c r="BE101" s="241">
        <f>IF(N101="základní",J101,0)</f>
        <v>0</v>
      </c>
      <c r="BF101" s="241">
        <f>IF(N101="snížená",J101,0)</f>
        <v>0</v>
      </c>
      <c r="BG101" s="241">
        <f>IF(N101="zákl. přenesená",J101,0)</f>
        <v>0</v>
      </c>
      <c r="BH101" s="241">
        <f>IF(N101="sníž. přenesená",J101,0)</f>
        <v>0</v>
      </c>
      <c r="BI101" s="241">
        <f>IF(N101="nulová",J101,0)</f>
        <v>0</v>
      </c>
      <c r="BJ101" s="17" t="s">
        <v>242</v>
      </c>
      <c r="BK101" s="241">
        <f>ROUND(I101*H101,2)</f>
        <v>0</v>
      </c>
      <c r="BL101" s="17" t="s">
        <v>242</v>
      </c>
      <c r="BM101" s="240" t="s">
        <v>465</v>
      </c>
    </row>
    <row r="102" s="2" customFormat="1">
      <c r="A102" s="39"/>
      <c r="B102" s="40"/>
      <c r="C102" s="41"/>
      <c r="D102" s="242" t="s">
        <v>244</v>
      </c>
      <c r="E102" s="41"/>
      <c r="F102" s="243" t="s">
        <v>262</v>
      </c>
      <c r="G102" s="41"/>
      <c r="H102" s="41"/>
      <c r="I102" s="149"/>
      <c r="J102" s="41"/>
      <c r="K102" s="41"/>
      <c r="L102" s="45"/>
      <c r="M102" s="244"/>
      <c r="N102" s="245"/>
      <c r="O102" s="86"/>
      <c r="P102" s="86"/>
      <c r="Q102" s="86"/>
      <c r="R102" s="86"/>
      <c r="S102" s="86"/>
      <c r="T102" s="87"/>
      <c r="U102" s="39"/>
      <c r="V102" s="39"/>
      <c r="W102" s="39"/>
      <c r="X102" s="39"/>
      <c r="Y102" s="39"/>
      <c r="Z102" s="39"/>
      <c r="AA102" s="39"/>
      <c r="AB102" s="39"/>
      <c r="AC102" s="39"/>
      <c r="AD102" s="39"/>
      <c r="AE102" s="39"/>
      <c r="AT102" s="17" t="s">
        <v>244</v>
      </c>
      <c r="AU102" s="17" t="s">
        <v>89</v>
      </c>
    </row>
    <row r="103" s="2" customFormat="1">
      <c r="A103" s="39"/>
      <c r="B103" s="40"/>
      <c r="C103" s="41"/>
      <c r="D103" s="242" t="s">
        <v>246</v>
      </c>
      <c r="E103" s="41"/>
      <c r="F103" s="246" t="s">
        <v>263</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246</v>
      </c>
      <c r="AU103" s="17" t="s">
        <v>89</v>
      </c>
    </row>
    <row r="104" s="13" customFormat="1">
      <c r="A104" s="13"/>
      <c r="B104" s="247"/>
      <c r="C104" s="248"/>
      <c r="D104" s="242" t="s">
        <v>248</v>
      </c>
      <c r="E104" s="249" t="s">
        <v>39</v>
      </c>
      <c r="F104" s="250" t="s">
        <v>466</v>
      </c>
      <c r="G104" s="248"/>
      <c r="H104" s="251">
        <v>1.69</v>
      </c>
      <c r="I104" s="252"/>
      <c r="J104" s="248"/>
      <c r="K104" s="248"/>
      <c r="L104" s="253"/>
      <c r="M104" s="254"/>
      <c r="N104" s="255"/>
      <c r="O104" s="255"/>
      <c r="P104" s="255"/>
      <c r="Q104" s="255"/>
      <c r="R104" s="255"/>
      <c r="S104" s="255"/>
      <c r="T104" s="256"/>
      <c r="U104" s="13"/>
      <c r="V104" s="13"/>
      <c r="W104" s="13"/>
      <c r="X104" s="13"/>
      <c r="Y104" s="13"/>
      <c r="Z104" s="13"/>
      <c r="AA104" s="13"/>
      <c r="AB104" s="13"/>
      <c r="AC104" s="13"/>
      <c r="AD104" s="13"/>
      <c r="AE104" s="13"/>
      <c r="AT104" s="257" t="s">
        <v>248</v>
      </c>
      <c r="AU104" s="257" t="s">
        <v>89</v>
      </c>
      <c r="AV104" s="13" t="s">
        <v>89</v>
      </c>
      <c r="AW104" s="13" t="s">
        <v>41</v>
      </c>
      <c r="AX104" s="13" t="s">
        <v>87</v>
      </c>
      <c r="AY104" s="257" t="s">
        <v>235</v>
      </c>
    </row>
    <row r="105" s="2" customFormat="1" ht="33" customHeight="1">
      <c r="A105" s="39"/>
      <c r="B105" s="40"/>
      <c r="C105" s="229" t="s">
        <v>242</v>
      </c>
      <c r="D105" s="229" t="s">
        <v>238</v>
      </c>
      <c r="E105" s="230" t="s">
        <v>467</v>
      </c>
      <c r="F105" s="231" t="s">
        <v>468</v>
      </c>
      <c r="G105" s="232" t="s">
        <v>191</v>
      </c>
      <c r="H105" s="233">
        <v>120</v>
      </c>
      <c r="I105" s="234"/>
      <c r="J105" s="235">
        <f>ROUND(I105*H105,2)</f>
        <v>0</v>
      </c>
      <c r="K105" s="231" t="s">
        <v>241</v>
      </c>
      <c r="L105" s="45"/>
      <c r="M105" s="236" t="s">
        <v>39</v>
      </c>
      <c r="N105" s="237" t="s">
        <v>53</v>
      </c>
      <c r="O105" s="86"/>
      <c r="P105" s="238">
        <f>O105*H105</f>
        <v>0</v>
      </c>
      <c r="Q105" s="238">
        <v>0</v>
      </c>
      <c r="R105" s="238">
        <f>Q105*H105</f>
        <v>0</v>
      </c>
      <c r="S105" s="238">
        <v>0</v>
      </c>
      <c r="T105" s="239">
        <f>S105*H105</f>
        <v>0</v>
      </c>
      <c r="U105" s="39"/>
      <c r="V105" s="39"/>
      <c r="W105" s="39"/>
      <c r="X105" s="39"/>
      <c r="Y105" s="39"/>
      <c r="Z105" s="39"/>
      <c r="AA105" s="39"/>
      <c r="AB105" s="39"/>
      <c r="AC105" s="39"/>
      <c r="AD105" s="39"/>
      <c r="AE105" s="39"/>
      <c r="AR105" s="240" t="s">
        <v>242</v>
      </c>
      <c r="AT105" s="240" t="s">
        <v>238</v>
      </c>
      <c r="AU105" s="240" t="s">
        <v>89</v>
      </c>
      <c r="AY105" s="17" t="s">
        <v>235</v>
      </c>
      <c r="BE105" s="241">
        <f>IF(N105="základní",J105,0)</f>
        <v>0</v>
      </c>
      <c r="BF105" s="241">
        <f>IF(N105="snížená",J105,0)</f>
        <v>0</v>
      </c>
      <c r="BG105" s="241">
        <f>IF(N105="zákl. přenesená",J105,0)</f>
        <v>0</v>
      </c>
      <c r="BH105" s="241">
        <f>IF(N105="sníž. přenesená",J105,0)</f>
        <v>0</v>
      </c>
      <c r="BI105" s="241">
        <f>IF(N105="nulová",J105,0)</f>
        <v>0</v>
      </c>
      <c r="BJ105" s="17" t="s">
        <v>242</v>
      </c>
      <c r="BK105" s="241">
        <f>ROUND(I105*H105,2)</f>
        <v>0</v>
      </c>
      <c r="BL105" s="17" t="s">
        <v>242</v>
      </c>
      <c r="BM105" s="240" t="s">
        <v>469</v>
      </c>
    </row>
    <row r="106" s="2" customFormat="1">
      <c r="A106" s="39"/>
      <c r="B106" s="40"/>
      <c r="C106" s="41"/>
      <c r="D106" s="242" t="s">
        <v>244</v>
      </c>
      <c r="E106" s="41"/>
      <c r="F106" s="243" t="s">
        <v>470</v>
      </c>
      <c r="G106" s="41"/>
      <c r="H106" s="41"/>
      <c r="I106" s="149"/>
      <c r="J106" s="41"/>
      <c r="K106" s="41"/>
      <c r="L106" s="45"/>
      <c r="M106" s="244"/>
      <c r="N106" s="245"/>
      <c r="O106" s="86"/>
      <c r="P106" s="86"/>
      <c r="Q106" s="86"/>
      <c r="R106" s="86"/>
      <c r="S106" s="86"/>
      <c r="T106" s="87"/>
      <c r="U106" s="39"/>
      <c r="V106" s="39"/>
      <c r="W106" s="39"/>
      <c r="X106" s="39"/>
      <c r="Y106" s="39"/>
      <c r="Z106" s="39"/>
      <c r="AA106" s="39"/>
      <c r="AB106" s="39"/>
      <c r="AC106" s="39"/>
      <c r="AD106" s="39"/>
      <c r="AE106" s="39"/>
      <c r="AT106" s="17" t="s">
        <v>244</v>
      </c>
      <c r="AU106" s="17" t="s">
        <v>89</v>
      </c>
    </row>
    <row r="107" s="2" customFormat="1">
      <c r="A107" s="39"/>
      <c r="B107" s="40"/>
      <c r="C107" s="41"/>
      <c r="D107" s="242" t="s">
        <v>246</v>
      </c>
      <c r="E107" s="41"/>
      <c r="F107" s="246" t="s">
        <v>471</v>
      </c>
      <c r="G107" s="41"/>
      <c r="H107" s="41"/>
      <c r="I107" s="149"/>
      <c r="J107" s="41"/>
      <c r="K107" s="41"/>
      <c r="L107" s="45"/>
      <c r="M107" s="244"/>
      <c r="N107" s="245"/>
      <c r="O107" s="86"/>
      <c r="P107" s="86"/>
      <c r="Q107" s="86"/>
      <c r="R107" s="86"/>
      <c r="S107" s="86"/>
      <c r="T107" s="87"/>
      <c r="U107" s="39"/>
      <c r="V107" s="39"/>
      <c r="W107" s="39"/>
      <c r="X107" s="39"/>
      <c r="Y107" s="39"/>
      <c r="Z107" s="39"/>
      <c r="AA107" s="39"/>
      <c r="AB107" s="39"/>
      <c r="AC107" s="39"/>
      <c r="AD107" s="39"/>
      <c r="AE107" s="39"/>
      <c r="AT107" s="17" t="s">
        <v>246</v>
      </c>
      <c r="AU107" s="17" t="s">
        <v>89</v>
      </c>
    </row>
    <row r="108" s="13" customFormat="1">
      <c r="A108" s="13"/>
      <c r="B108" s="247"/>
      <c r="C108" s="248"/>
      <c r="D108" s="242" t="s">
        <v>248</v>
      </c>
      <c r="E108" s="249" t="s">
        <v>39</v>
      </c>
      <c r="F108" s="250" t="s">
        <v>472</v>
      </c>
      <c r="G108" s="248"/>
      <c r="H108" s="251">
        <v>120</v>
      </c>
      <c r="I108" s="252"/>
      <c r="J108" s="248"/>
      <c r="K108" s="248"/>
      <c r="L108" s="253"/>
      <c r="M108" s="254"/>
      <c r="N108" s="255"/>
      <c r="O108" s="255"/>
      <c r="P108" s="255"/>
      <c r="Q108" s="255"/>
      <c r="R108" s="255"/>
      <c r="S108" s="255"/>
      <c r="T108" s="256"/>
      <c r="U108" s="13"/>
      <c r="V108" s="13"/>
      <c r="W108" s="13"/>
      <c r="X108" s="13"/>
      <c r="Y108" s="13"/>
      <c r="Z108" s="13"/>
      <c r="AA108" s="13"/>
      <c r="AB108" s="13"/>
      <c r="AC108" s="13"/>
      <c r="AD108" s="13"/>
      <c r="AE108" s="13"/>
      <c r="AT108" s="257" t="s">
        <v>248</v>
      </c>
      <c r="AU108" s="257" t="s">
        <v>89</v>
      </c>
      <c r="AV108" s="13" t="s">
        <v>89</v>
      </c>
      <c r="AW108" s="13" t="s">
        <v>41</v>
      </c>
      <c r="AX108" s="13" t="s">
        <v>80</v>
      </c>
      <c r="AY108" s="257" t="s">
        <v>235</v>
      </c>
    </row>
    <row r="109" s="14" customFormat="1">
      <c r="A109" s="14"/>
      <c r="B109" s="258"/>
      <c r="C109" s="259"/>
      <c r="D109" s="242" t="s">
        <v>248</v>
      </c>
      <c r="E109" s="260" t="s">
        <v>452</v>
      </c>
      <c r="F109" s="261" t="s">
        <v>250</v>
      </c>
      <c r="G109" s="259"/>
      <c r="H109" s="262">
        <v>120</v>
      </c>
      <c r="I109" s="263"/>
      <c r="J109" s="259"/>
      <c r="K109" s="259"/>
      <c r="L109" s="264"/>
      <c r="M109" s="265"/>
      <c r="N109" s="266"/>
      <c r="O109" s="266"/>
      <c r="P109" s="266"/>
      <c r="Q109" s="266"/>
      <c r="R109" s="266"/>
      <c r="S109" s="266"/>
      <c r="T109" s="267"/>
      <c r="U109" s="14"/>
      <c r="V109" s="14"/>
      <c r="W109" s="14"/>
      <c r="X109" s="14"/>
      <c r="Y109" s="14"/>
      <c r="Z109" s="14"/>
      <c r="AA109" s="14"/>
      <c r="AB109" s="14"/>
      <c r="AC109" s="14"/>
      <c r="AD109" s="14"/>
      <c r="AE109" s="14"/>
      <c r="AT109" s="268" t="s">
        <v>248</v>
      </c>
      <c r="AU109" s="268" t="s">
        <v>89</v>
      </c>
      <c r="AV109" s="14" t="s">
        <v>242</v>
      </c>
      <c r="AW109" s="14" t="s">
        <v>41</v>
      </c>
      <c r="AX109" s="14" t="s">
        <v>87</v>
      </c>
      <c r="AY109" s="268" t="s">
        <v>235</v>
      </c>
    </row>
    <row r="110" s="2" customFormat="1" ht="21.75" customHeight="1">
      <c r="A110" s="39"/>
      <c r="B110" s="40"/>
      <c r="C110" s="229" t="s">
        <v>236</v>
      </c>
      <c r="D110" s="229" t="s">
        <v>238</v>
      </c>
      <c r="E110" s="230" t="s">
        <v>270</v>
      </c>
      <c r="F110" s="231" t="s">
        <v>271</v>
      </c>
      <c r="G110" s="232" t="s">
        <v>191</v>
      </c>
      <c r="H110" s="233">
        <v>120</v>
      </c>
      <c r="I110" s="234"/>
      <c r="J110" s="235">
        <f>ROUND(I110*H110,2)</f>
        <v>0</v>
      </c>
      <c r="K110" s="231" t="s">
        <v>241</v>
      </c>
      <c r="L110" s="45"/>
      <c r="M110" s="236" t="s">
        <v>39</v>
      </c>
      <c r="N110" s="237" t="s">
        <v>53</v>
      </c>
      <c r="O110" s="86"/>
      <c r="P110" s="238">
        <f>O110*H110</f>
        <v>0</v>
      </c>
      <c r="Q110" s="238">
        <v>0</v>
      </c>
      <c r="R110" s="238">
        <f>Q110*H110</f>
        <v>0</v>
      </c>
      <c r="S110" s="238">
        <v>0</v>
      </c>
      <c r="T110" s="239">
        <f>S110*H110</f>
        <v>0</v>
      </c>
      <c r="U110" s="39"/>
      <c r="V110" s="39"/>
      <c r="W110" s="39"/>
      <c r="X110" s="39"/>
      <c r="Y110" s="39"/>
      <c r="Z110" s="39"/>
      <c r="AA110" s="39"/>
      <c r="AB110" s="39"/>
      <c r="AC110" s="39"/>
      <c r="AD110" s="39"/>
      <c r="AE110" s="39"/>
      <c r="AR110" s="240" t="s">
        <v>242</v>
      </c>
      <c r="AT110" s="240" t="s">
        <v>238</v>
      </c>
      <c r="AU110" s="240" t="s">
        <v>89</v>
      </c>
      <c r="AY110" s="17" t="s">
        <v>235</v>
      </c>
      <c r="BE110" s="241">
        <f>IF(N110="základní",J110,0)</f>
        <v>0</v>
      </c>
      <c r="BF110" s="241">
        <f>IF(N110="snížená",J110,0)</f>
        <v>0</v>
      </c>
      <c r="BG110" s="241">
        <f>IF(N110="zákl. přenesená",J110,0)</f>
        <v>0</v>
      </c>
      <c r="BH110" s="241">
        <f>IF(N110="sníž. přenesená",J110,0)</f>
        <v>0</v>
      </c>
      <c r="BI110" s="241">
        <f>IF(N110="nulová",J110,0)</f>
        <v>0</v>
      </c>
      <c r="BJ110" s="17" t="s">
        <v>242</v>
      </c>
      <c r="BK110" s="241">
        <f>ROUND(I110*H110,2)</f>
        <v>0</v>
      </c>
      <c r="BL110" s="17" t="s">
        <v>242</v>
      </c>
      <c r="BM110" s="240" t="s">
        <v>473</v>
      </c>
    </row>
    <row r="111" s="2" customFormat="1">
      <c r="A111" s="39"/>
      <c r="B111" s="40"/>
      <c r="C111" s="41"/>
      <c r="D111" s="242" t="s">
        <v>244</v>
      </c>
      <c r="E111" s="41"/>
      <c r="F111" s="243" t="s">
        <v>273</v>
      </c>
      <c r="G111" s="41"/>
      <c r="H111" s="41"/>
      <c r="I111" s="149"/>
      <c r="J111" s="41"/>
      <c r="K111" s="41"/>
      <c r="L111" s="45"/>
      <c r="M111" s="244"/>
      <c r="N111" s="245"/>
      <c r="O111" s="86"/>
      <c r="P111" s="86"/>
      <c r="Q111" s="86"/>
      <c r="R111" s="86"/>
      <c r="S111" s="86"/>
      <c r="T111" s="87"/>
      <c r="U111" s="39"/>
      <c r="V111" s="39"/>
      <c r="W111" s="39"/>
      <c r="X111" s="39"/>
      <c r="Y111" s="39"/>
      <c r="Z111" s="39"/>
      <c r="AA111" s="39"/>
      <c r="AB111" s="39"/>
      <c r="AC111" s="39"/>
      <c r="AD111" s="39"/>
      <c r="AE111" s="39"/>
      <c r="AT111" s="17" t="s">
        <v>244</v>
      </c>
      <c r="AU111" s="17" t="s">
        <v>89</v>
      </c>
    </row>
    <row r="112" s="2" customFormat="1">
      <c r="A112" s="39"/>
      <c r="B112" s="40"/>
      <c r="C112" s="41"/>
      <c r="D112" s="242" t="s">
        <v>246</v>
      </c>
      <c r="E112" s="41"/>
      <c r="F112" s="246" t="s">
        <v>274</v>
      </c>
      <c r="G112" s="41"/>
      <c r="H112" s="41"/>
      <c r="I112" s="149"/>
      <c r="J112" s="41"/>
      <c r="K112" s="41"/>
      <c r="L112" s="45"/>
      <c r="M112" s="244"/>
      <c r="N112" s="245"/>
      <c r="O112" s="86"/>
      <c r="P112" s="86"/>
      <c r="Q112" s="86"/>
      <c r="R112" s="86"/>
      <c r="S112" s="86"/>
      <c r="T112" s="87"/>
      <c r="U112" s="39"/>
      <c r="V112" s="39"/>
      <c r="W112" s="39"/>
      <c r="X112" s="39"/>
      <c r="Y112" s="39"/>
      <c r="Z112" s="39"/>
      <c r="AA112" s="39"/>
      <c r="AB112" s="39"/>
      <c r="AC112" s="39"/>
      <c r="AD112" s="39"/>
      <c r="AE112" s="39"/>
      <c r="AT112" s="17" t="s">
        <v>246</v>
      </c>
      <c r="AU112" s="17" t="s">
        <v>89</v>
      </c>
    </row>
    <row r="113" s="13" customFormat="1">
      <c r="A113" s="13"/>
      <c r="B113" s="247"/>
      <c r="C113" s="248"/>
      <c r="D113" s="242" t="s">
        <v>248</v>
      </c>
      <c r="E113" s="249" t="s">
        <v>39</v>
      </c>
      <c r="F113" s="250" t="s">
        <v>452</v>
      </c>
      <c r="G113" s="248"/>
      <c r="H113" s="251">
        <v>120</v>
      </c>
      <c r="I113" s="252"/>
      <c r="J113" s="248"/>
      <c r="K113" s="248"/>
      <c r="L113" s="253"/>
      <c r="M113" s="254"/>
      <c r="N113" s="255"/>
      <c r="O113" s="255"/>
      <c r="P113" s="255"/>
      <c r="Q113" s="255"/>
      <c r="R113" s="255"/>
      <c r="S113" s="255"/>
      <c r="T113" s="256"/>
      <c r="U113" s="13"/>
      <c r="V113" s="13"/>
      <c r="W113" s="13"/>
      <c r="X113" s="13"/>
      <c r="Y113" s="13"/>
      <c r="Z113" s="13"/>
      <c r="AA113" s="13"/>
      <c r="AB113" s="13"/>
      <c r="AC113" s="13"/>
      <c r="AD113" s="13"/>
      <c r="AE113" s="13"/>
      <c r="AT113" s="257" t="s">
        <v>248</v>
      </c>
      <c r="AU113" s="257" t="s">
        <v>89</v>
      </c>
      <c r="AV113" s="13" t="s">
        <v>89</v>
      </c>
      <c r="AW113" s="13" t="s">
        <v>41</v>
      </c>
      <c r="AX113" s="13" t="s">
        <v>80</v>
      </c>
      <c r="AY113" s="257" t="s">
        <v>235</v>
      </c>
    </row>
    <row r="114" s="14" customFormat="1">
      <c r="A114" s="14"/>
      <c r="B114" s="258"/>
      <c r="C114" s="259"/>
      <c r="D114" s="242" t="s">
        <v>248</v>
      </c>
      <c r="E114" s="260" t="s">
        <v>39</v>
      </c>
      <c r="F114" s="261" t="s">
        <v>250</v>
      </c>
      <c r="G114" s="259"/>
      <c r="H114" s="262">
        <v>120</v>
      </c>
      <c r="I114" s="263"/>
      <c r="J114" s="259"/>
      <c r="K114" s="259"/>
      <c r="L114" s="264"/>
      <c r="M114" s="265"/>
      <c r="N114" s="266"/>
      <c r="O114" s="266"/>
      <c r="P114" s="266"/>
      <c r="Q114" s="266"/>
      <c r="R114" s="266"/>
      <c r="S114" s="266"/>
      <c r="T114" s="267"/>
      <c r="U114" s="14"/>
      <c r="V114" s="14"/>
      <c r="W114" s="14"/>
      <c r="X114" s="14"/>
      <c r="Y114" s="14"/>
      <c r="Z114" s="14"/>
      <c r="AA114" s="14"/>
      <c r="AB114" s="14"/>
      <c r="AC114" s="14"/>
      <c r="AD114" s="14"/>
      <c r="AE114" s="14"/>
      <c r="AT114" s="268" t="s">
        <v>248</v>
      </c>
      <c r="AU114" s="268" t="s">
        <v>89</v>
      </c>
      <c r="AV114" s="14" t="s">
        <v>242</v>
      </c>
      <c r="AW114" s="14" t="s">
        <v>41</v>
      </c>
      <c r="AX114" s="14" t="s">
        <v>87</v>
      </c>
      <c r="AY114" s="268" t="s">
        <v>235</v>
      </c>
    </row>
    <row r="115" s="2" customFormat="1" ht="21.75" customHeight="1">
      <c r="A115" s="39"/>
      <c r="B115" s="40"/>
      <c r="C115" s="229" t="s">
        <v>275</v>
      </c>
      <c r="D115" s="229" t="s">
        <v>238</v>
      </c>
      <c r="E115" s="230" t="s">
        <v>276</v>
      </c>
      <c r="F115" s="231" t="s">
        <v>277</v>
      </c>
      <c r="G115" s="232" t="s">
        <v>197</v>
      </c>
      <c r="H115" s="233">
        <v>7.2000000000000002</v>
      </c>
      <c r="I115" s="234"/>
      <c r="J115" s="235">
        <f>ROUND(I115*H115,2)</f>
        <v>0</v>
      </c>
      <c r="K115" s="231" t="s">
        <v>241</v>
      </c>
      <c r="L115" s="45"/>
      <c r="M115" s="236" t="s">
        <v>39</v>
      </c>
      <c r="N115" s="237" t="s">
        <v>53</v>
      </c>
      <c r="O115" s="86"/>
      <c r="P115" s="238">
        <f>O115*H115</f>
        <v>0</v>
      </c>
      <c r="Q115" s="238">
        <v>0</v>
      </c>
      <c r="R115" s="238">
        <f>Q115*H115</f>
        <v>0</v>
      </c>
      <c r="S115" s="238">
        <v>0</v>
      </c>
      <c r="T115" s="239">
        <f>S115*H115</f>
        <v>0</v>
      </c>
      <c r="U115" s="39"/>
      <c r="V115" s="39"/>
      <c r="W115" s="39"/>
      <c r="X115" s="39"/>
      <c r="Y115" s="39"/>
      <c r="Z115" s="39"/>
      <c r="AA115" s="39"/>
      <c r="AB115" s="39"/>
      <c r="AC115" s="39"/>
      <c r="AD115" s="39"/>
      <c r="AE115" s="39"/>
      <c r="AR115" s="240" t="s">
        <v>242</v>
      </c>
      <c r="AT115" s="240" t="s">
        <v>238</v>
      </c>
      <c r="AU115" s="240" t="s">
        <v>89</v>
      </c>
      <c r="AY115" s="17" t="s">
        <v>235</v>
      </c>
      <c r="BE115" s="241">
        <f>IF(N115="základní",J115,0)</f>
        <v>0</v>
      </c>
      <c r="BF115" s="241">
        <f>IF(N115="snížená",J115,0)</f>
        <v>0</v>
      </c>
      <c r="BG115" s="241">
        <f>IF(N115="zákl. přenesená",J115,0)</f>
        <v>0</v>
      </c>
      <c r="BH115" s="241">
        <f>IF(N115="sníž. přenesená",J115,0)</f>
        <v>0</v>
      </c>
      <c r="BI115" s="241">
        <f>IF(N115="nulová",J115,0)</f>
        <v>0</v>
      </c>
      <c r="BJ115" s="17" t="s">
        <v>242</v>
      </c>
      <c r="BK115" s="241">
        <f>ROUND(I115*H115,2)</f>
        <v>0</v>
      </c>
      <c r="BL115" s="17" t="s">
        <v>242</v>
      </c>
      <c r="BM115" s="240" t="s">
        <v>474</v>
      </c>
    </row>
    <row r="116" s="2" customFormat="1">
      <c r="A116" s="39"/>
      <c r="B116" s="40"/>
      <c r="C116" s="41"/>
      <c r="D116" s="242" t="s">
        <v>244</v>
      </c>
      <c r="E116" s="41"/>
      <c r="F116" s="243" t="s">
        <v>279</v>
      </c>
      <c r="G116" s="41"/>
      <c r="H116" s="41"/>
      <c r="I116" s="149"/>
      <c r="J116" s="41"/>
      <c r="K116" s="41"/>
      <c r="L116" s="45"/>
      <c r="M116" s="244"/>
      <c r="N116" s="245"/>
      <c r="O116" s="86"/>
      <c r="P116" s="86"/>
      <c r="Q116" s="86"/>
      <c r="R116" s="86"/>
      <c r="S116" s="86"/>
      <c r="T116" s="87"/>
      <c r="U116" s="39"/>
      <c r="V116" s="39"/>
      <c r="W116" s="39"/>
      <c r="X116" s="39"/>
      <c r="Y116" s="39"/>
      <c r="Z116" s="39"/>
      <c r="AA116" s="39"/>
      <c r="AB116" s="39"/>
      <c r="AC116" s="39"/>
      <c r="AD116" s="39"/>
      <c r="AE116" s="39"/>
      <c r="AT116" s="17" t="s">
        <v>244</v>
      </c>
      <c r="AU116" s="17" t="s">
        <v>89</v>
      </c>
    </row>
    <row r="117" s="2" customFormat="1">
      <c r="A117" s="39"/>
      <c r="B117" s="40"/>
      <c r="C117" s="41"/>
      <c r="D117" s="242" t="s">
        <v>246</v>
      </c>
      <c r="E117" s="41"/>
      <c r="F117" s="246" t="s">
        <v>280</v>
      </c>
      <c r="G117" s="41"/>
      <c r="H117" s="41"/>
      <c r="I117" s="149"/>
      <c r="J117" s="41"/>
      <c r="K117" s="41"/>
      <c r="L117" s="45"/>
      <c r="M117" s="244"/>
      <c r="N117" s="245"/>
      <c r="O117" s="86"/>
      <c r="P117" s="86"/>
      <c r="Q117" s="86"/>
      <c r="R117" s="86"/>
      <c r="S117" s="86"/>
      <c r="T117" s="87"/>
      <c r="U117" s="39"/>
      <c r="V117" s="39"/>
      <c r="W117" s="39"/>
      <c r="X117" s="39"/>
      <c r="Y117" s="39"/>
      <c r="Z117" s="39"/>
      <c r="AA117" s="39"/>
      <c r="AB117" s="39"/>
      <c r="AC117" s="39"/>
      <c r="AD117" s="39"/>
      <c r="AE117" s="39"/>
      <c r="AT117" s="17" t="s">
        <v>246</v>
      </c>
      <c r="AU117" s="17" t="s">
        <v>89</v>
      </c>
    </row>
    <row r="118" s="13" customFormat="1">
      <c r="A118" s="13"/>
      <c r="B118" s="247"/>
      <c r="C118" s="248"/>
      <c r="D118" s="242" t="s">
        <v>248</v>
      </c>
      <c r="E118" s="249" t="s">
        <v>39</v>
      </c>
      <c r="F118" s="250" t="s">
        <v>475</v>
      </c>
      <c r="G118" s="248"/>
      <c r="H118" s="251">
        <v>7.2000000000000002</v>
      </c>
      <c r="I118" s="252"/>
      <c r="J118" s="248"/>
      <c r="K118" s="248"/>
      <c r="L118" s="253"/>
      <c r="M118" s="254"/>
      <c r="N118" s="255"/>
      <c r="O118" s="255"/>
      <c r="P118" s="255"/>
      <c r="Q118" s="255"/>
      <c r="R118" s="255"/>
      <c r="S118" s="255"/>
      <c r="T118" s="256"/>
      <c r="U118" s="13"/>
      <c r="V118" s="13"/>
      <c r="W118" s="13"/>
      <c r="X118" s="13"/>
      <c r="Y118" s="13"/>
      <c r="Z118" s="13"/>
      <c r="AA118" s="13"/>
      <c r="AB118" s="13"/>
      <c r="AC118" s="13"/>
      <c r="AD118" s="13"/>
      <c r="AE118" s="13"/>
      <c r="AT118" s="257" t="s">
        <v>248</v>
      </c>
      <c r="AU118" s="257" t="s">
        <v>89</v>
      </c>
      <c r="AV118" s="13" t="s">
        <v>89</v>
      </c>
      <c r="AW118" s="13" t="s">
        <v>41</v>
      </c>
      <c r="AX118" s="13" t="s">
        <v>80</v>
      </c>
      <c r="AY118" s="257" t="s">
        <v>235</v>
      </c>
    </row>
    <row r="119" s="14" customFormat="1">
      <c r="A119" s="14"/>
      <c r="B119" s="258"/>
      <c r="C119" s="259"/>
      <c r="D119" s="242" t="s">
        <v>248</v>
      </c>
      <c r="E119" s="260" t="s">
        <v>39</v>
      </c>
      <c r="F119" s="261" t="s">
        <v>250</v>
      </c>
      <c r="G119" s="259"/>
      <c r="H119" s="262">
        <v>7.2000000000000002</v>
      </c>
      <c r="I119" s="263"/>
      <c r="J119" s="259"/>
      <c r="K119" s="259"/>
      <c r="L119" s="264"/>
      <c r="M119" s="265"/>
      <c r="N119" s="266"/>
      <c r="O119" s="266"/>
      <c r="P119" s="266"/>
      <c r="Q119" s="266"/>
      <c r="R119" s="266"/>
      <c r="S119" s="266"/>
      <c r="T119" s="267"/>
      <c r="U119" s="14"/>
      <c r="V119" s="14"/>
      <c r="W119" s="14"/>
      <c r="X119" s="14"/>
      <c r="Y119" s="14"/>
      <c r="Z119" s="14"/>
      <c r="AA119" s="14"/>
      <c r="AB119" s="14"/>
      <c r="AC119" s="14"/>
      <c r="AD119" s="14"/>
      <c r="AE119" s="14"/>
      <c r="AT119" s="268" t="s">
        <v>248</v>
      </c>
      <c r="AU119" s="268" t="s">
        <v>89</v>
      </c>
      <c r="AV119" s="14" t="s">
        <v>242</v>
      </c>
      <c r="AW119" s="14" t="s">
        <v>41</v>
      </c>
      <c r="AX119" s="14" t="s">
        <v>87</v>
      </c>
      <c r="AY119" s="268" t="s">
        <v>235</v>
      </c>
    </row>
    <row r="120" s="2" customFormat="1" ht="21.75" customHeight="1">
      <c r="A120" s="39"/>
      <c r="B120" s="40"/>
      <c r="C120" s="229" t="s">
        <v>282</v>
      </c>
      <c r="D120" s="229" t="s">
        <v>238</v>
      </c>
      <c r="E120" s="230" t="s">
        <v>283</v>
      </c>
      <c r="F120" s="231" t="s">
        <v>284</v>
      </c>
      <c r="G120" s="232" t="s">
        <v>197</v>
      </c>
      <c r="H120" s="233">
        <v>1690</v>
      </c>
      <c r="I120" s="234"/>
      <c r="J120" s="235">
        <f>ROUND(I120*H120,2)</f>
        <v>0</v>
      </c>
      <c r="K120" s="231" t="s">
        <v>241</v>
      </c>
      <c r="L120" s="45"/>
      <c r="M120" s="236" t="s">
        <v>39</v>
      </c>
      <c r="N120" s="237" t="s">
        <v>53</v>
      </c>
      <c r="O120" s="86"/>
      <c r="P120" s="238">
        <f>O120*H120</f>
        <v>0</v>
      </c>
      <c r="Q120" s="238">
        <v>0</v>
      </c>
      <c r="R120" s="238">
        <f>Q120*H120</f>
        <v>0</v>
      </c>
      <c r="S120" s="238">
        <v>0</v>
      </c>
      <c r="T120" s="239">
        <f>S120*H120</f>
        <v>0</v>
      </c>
      <c r="U120" s="39"/>
      <c r="V120" s="39"/>
      <c r="W120" s="39"/>
      <c r="X120" s="39"/>
      <c r="Y120" s="39"/>
      <c r="Z120" s="39"/>
      <c r="AA120" s="39"/>
      <c r="AB120" s="39"/>
      <c r="AC120" s="39"/>
      <c r="AD120" s="39"/>
      <c r="AE120" s="39"/>
      <c r="AR120" s="240" t="s">
        <v>242</v>
      </c>
      <c r="AT120" s="240" t="s">
        <v>238</v>
      </c>
      <c r="AU120" s="240" t="s">
        <v>89</v>
      </c>
      <c r="AY120" s="17" t="s">
        <v>235</v>
      </c>
      <c r="BE120" s="241">
        <f>IF(N120="základní",J120,0)</f>
        <v>0</v>
      </c>
      <c r="BF120" s="241">
        <f>IF(N120="snížená",J120,0)</f>
        <v>0</v>
      </c>
      <c r="BG120" s="241">
        <f>IF(N120="zákl. přenesená",J120,0)</f>
        <v>0</v>
      </c>
      <c r="BH120" s="241">
        <f>IF(N120="sníž. přenesená",J120,0)</f>
        <v>0</v>
      </c>
      <c r="BI120" s="241">
        <f>IF(N120="nulová",J120,0)</f>
        <v>0</v>
      </c>
      <c r="BJ120" s="17" t="s">
        <v>242</v>
      </c>
      <c r="BK120" s="241">
        <f>ROUND(I120*H120,2)</f>
        <v>0</v>
      </c>
      <c r="BL120" s="17" t="s">
        <v>242</v>
      </c>
      <c r="BM120" s="240" t="s">
        <v>476</v>
      </c>
    </row>
    <row r="121" s="2" customFormat="1">
      <c r="A121" s="39"/>
      <c r="B121" s="40"/>
      <c r="C121" s="41"/>
      <c r="D121" s="242" t="s">
        <v>244</v>
      </c>
      <c r="E121" s="41"/>
      <c r="F121" s="243" t="s">
        <v>286</v>
      </c>
      <c r="G121" s="41"/>
      <c r="H121" s="41"/>
      <c r="I121" s="149"/>
      <c r="J121" s="41"/>
      <c r="K121" s="41"/>
      <c r="L121" s="45"/>
      <c r="M121" s="244"/>
      <c r="N121" s="245"/>
      <c r="O121" s="86"/>
      <c r="P121" s="86"/>
      <c r="Q121" s="86"/>
      <c r="R121" s="86"/>
      <c r="S121" s="86"/>
      <c r="T121" s="87"/>
      <c r="U121" s="39"/>
      <c r="V121" s="39"/>
      <c r="W121" s="39"/>
      <c r="X121" s="39"/>
      <c r="Y121" s="39"/>
      <c r="Z121" s="39"/>
      <c r="AA121" s="39"/>
      <c r="AB121" s="39"/>
      <c r="AC121" s="39"/>
      <c r="AD121" s="39"/>
      <c r="AE121" s="39"/>
      <c r="AT121" s="17" t="s">
        <v>244</v>
      </c>
      <c r="AU121" s="17" t="s">
        <v>89</v>
      </c>
    </row>
    <row r="122" s="2" customFormat="1">
      <c r="A122" s="39"/>
      <c r="B122" s="40"/>
      <c r="C122" s="41"/>
      <c r="D122" s="242" t="s">
        <v>246</v>
      </c>
      <c r="E122" s="41"/>
      <c r="F122" s="246" t="s">
        <v>287</v>
      </c>
      <c r="G122" s="41"/>
      <c r="H122" s="41"/>
      <c r="I122" s="149"/>
      <c r="J122" s="41"/>
      <c r="K122" s="41"/>
      <c r="L122" s="45"/>
      <c r="M122" s="244"/>
      <c r="N122" s="245"/>
      <c r="O122" s="86"/>
      <c r="P122" s="86"/>
      <c r="Q122" s="86"/>
      <c r="R122" s="86"/>
      <c r="S122" s="86"/>
      <c r="T122" s="87"/>
      <c r="U122" s="39"/>
      <c r="V122" s="39"/>
      <c r="W122" s="39"/>
      <c r="X122" s="39"/>
      <c r="Y122" s="39"/>
      <c r="Z122" s="39"/>
      <c r="AA122" s="39"/>
      <c r="AB122" s="39"/>
      <c r="AC122" s="39"/>
      <c r="AD122" s="39"/>
      <c r="AE122" s="39"/>
      <c r="AT122" s="17" t="s">
        <v>246</v>
      </c>
      <c r="AU122" s="17" t="s">
        <v>89</v>
      </c>
    </row>
    <row r="123" s="13" customFormat="1">
      <c r="A123" s="13"/>
      <c r="B123" s="247"/>
      <c r="C123" s="248"/>
      <c r="D123" s="242" t="s">
        <v>248</v>
      </c>
      <c r="E123" s="249" t="s">
        <v>39</v>
      </c>
      <c r="F123" s="250" t="s">
        <v>477</v>
      </c>
      <c r="G123" s="248"/>
      <c r="H123" s="251">
        <v>1690</v>
      </c>
      <c r="I123" s="252"/>
      <c r="J123" s="248"/>
      <c r="K123" s="248"/>
      <c r="L123" s="253"/>
      <c r="M123" s="254"/>
      <c r="N123" s="255"/>
      <c r="O123" s="255"/>
      <c r="P123" s="255"/>
      <c r="Q123" s="255"/>
      <c r="R123" s="255"/>
      <c r="S123" s="255"/>
      <c r="T123" s="256"/>
      <c r="U123" s="13"/>
      <c r="V123" s="13"/>
      <c r="W123" s="13"/>
      <c r="X123" s="13"/>
      <c r="Y123" s="13"/>
      <c r="Z123" s="13"/>
      <c r="AA123" s="13"/>
      <c r="AB123" s="13"/>
      <c r="AC123" s="13"/>
      <c r="AD123" s="13"/>
      <c r="AE123" s="13"/>
      <c r="AT123" s="257" t="s">
        <v>248</v>
      </c>
      <c r="AU123" s="257" t="s">
        <v>89</v>
      </c>
      <c r="AV123" s="13" t="s">
        <v>89</v>
      </c>
      <c r="AW123" s="13" t="s">
        <v>41</v>
      </c>
      <c r="AX123" s="13" t="s">
        <v>80</v>
      </c>
      <c r="AY123" s="257" t="s">
        <v>235</v>
      </c>
    </row>
    <row r="124" s="14" customFormat="1">
      <c r="A124" s="14"/>
      <c r="B124" s="258"/>
      <c r="C124" s="259"/>
      <c r="D124" s="242" t="s">
        <v>248</v>
      </c>
      <c r="E124" s="260" t="s">
        <v>438</v>
      </c>
      <c r="F124" s="261" t="s">
        <v>250</v>
      </c>
      <c r="G124" s="259"/>
      <c r="H124" s="262">
        <v>1690</v>
      </c>
      <c r="I124" s="263"/>
      <c r="J124" s="259"/>
      <c r="K124" s="259"/>
      <c r="L124" s="264"/>
      <c r="M124" s="265"/>
      <c r="N124" s="266"/>
      <c r="O124" s="266"/>
      <c r="P124" s="266"/>
      <c r="Q124" s="266"/>
      <c r="R124" s="266"/>
      <c r="S124" s="266"/>
      <c r="T124" s="267"/>
      <c r="U124" s="14"/>
      <c r="V124" s="14"/>
      <c r="W124" s="14"/>
      <c r="X124" s="14"/>
      <c r="Y124" s="14"/>
      <c r="Z124" s="14"/>
      <c r="AA124" s="14"/>
      <c r="AB124" s="14"/>
      <c r="AC124" s="14"/>
      <c r="AD124" s="14"/>
      <c r="AE124" s="14"/>
      <c r="AT124" s="268" t="s">
        <v>248</v>
      </c>
      <c r="AU124" s="268" t="s">
        <v>89</v>
      </c>
      <c r="AV124" s="14" t="s">
        <v>242</v>
      </c>
      <c r="AW124" s="14" t="s">
        <v>41</v>
      </c>
      <c r="AX124" s="14" t="s">
        <v>87</v>
      </c>
      <c r="AY124" s="268" t="s">
        <v>235</v>
      </c>
    </row>
    <row r="125" s="2" customFormat="1" ht="21.75" customHeight="1">
      <c r="A125" s="39"/>
      <c r="B125" s="40"/>
      <c r="C125" s="269" t="s">
        <v>289</v>
      </c>
      <c r="D125" s="269" t="s">
        <v>290</v>
      </c>
      <c r="E125" s="270" t="s">
        <v>291</v>
      </c>
      <c r="F125" s="271" t="s">
        <v>292</v>
      </c>
      <c r="G125" s="272" t="s">
        <v>182</v>
      </c>
      <c r="H125" s="273">
        <v>150</v>
      </c>
      <c r="I125" s="274"/>
      <c r="J125" s="275">
        <f>ROUND(I125*H125,2)</f>
        <v>0</v>
      </c>
      <c r="K125" s="271" t="s">
        <v>241</v>
      </c>
      <c r="L125" s="276"/>
      <c r="M125" s="277" t="s">
        <v>39</v>
      </c>
      <c r="N125" s="278" t="s">
        <v>53</v>
      </c>
      <c r="O125" s="86"/>
      <c r="P125" s="238">
        <f>O125*H125</f>
        <v>0</v>
      </c>
      <c r="Q125" s="238">
        <v>1</v>
      </c>
      <c r="R125" s="238">
        <f>Q125*H125</f>
        <v>150</v>
      </c>
      <c r="S125" s="238">
        <v>0</v>
      </c>
      <c r="T125" s="239">
        <f>S125*H125</f>
        <v>0</v>
      </c>
      <c r="U125" s="39"/>
      <c r="V125" s="39"/>
      <c r="W125" s="39"/>
      <c r="X125" s="39"/>
      <c r="Y125" s="39"/>
      <c r="Z125" s="39"/>
      <c r="AA125" s="39"/>
      <c r="AB125" s="39"/>
      <c r="AC125" s="39"/>
      <c r="AD125" s="39"/>
      <c r="AE125" s="39"/>
      <c r="AR125" s="240" t="s">
        <v>289</v>
      </c>
      <c r="AT125" s="240" t="s">
        <v>290</v>
      </c>
      <c r="AU125" s="240" t="s">
        <v>89</v>
      </c>
      <c r="AY125" s="17" t="s">
        <v>235</v>
      </c>
      <c r="BE125" s="241">
        <f>IF(N125="základní",J125,0)</f>
        <v>0</v>
      </c>
      <c r="BF125" s="241">
        <f>IF(N125="snížená",J125,0)</f>
        <v>0</v>
      </c>
      <c r="BG125" s="241">
        <f>IF(N125="zákl. přenesená",J125,0)</f>
        <v>0</v>
      </c>
      <c r="BH125" s="241">
        <f>IF(N125="sníž. přenesená",J125,0)</f>
        <v>0</v>
      </c>
      <c r="BI125" s="241">
        <f>IF(N125="nulová",J125,0)</f>
        <v>0</v>
      </c>
      <c r="BJ125" s="17" t="s">
        <v>242</v>
      </c>
      <c r="BK125" s="241">
        <f>ROUND(I125*H125,2)</f>
        <v>0</v>
      </c>
      <c r="BL125" s="17" t="s">
        <v>242</v>
      </c>
      <c r="BM125" s="240" t="s">
        <v>478</v>
      </c>
    </row>
    <row r="126" s="2" customFormat="1">
      <c r="A126" s="39"/>
      <c r="B126" s="40"/>
      <c r="C126" s="41"/>
      <c r="D126" s="242" t="s">
        <v>244</v>
      </c>
      <c r="E126" s="41"/>
      <c r="F126" s="243" t="s">
        <v>292</v>
      </c>
      <c r="G126" s="41"/>
      <c r="H126" s="41"/>
      <c r="I126" s="149"/>
      <c r="J126" s="41"/>
      <c r="K126" s="41"/>
      <c r="L126" s="45"/>
      <c r="M126" s="244"/>
      <c r="N126" s="245"/>
      <c r="O126" s="86"/>
      <c r="P126" s="86"/>
      <c r="Q126" s="86"/>
      <c r="R126" s="86"/>
      <c r="S126" s="86"/>
      <c r="T126" s="87"/>
      <c r="U126" s="39"/>
      <c r="V126" s="39"/>
      <c r="W126" s="39"/>
      <c r="X126" s="39"/>
      <c r="Y126" s="39"/>
      <c r="Z126" s="39"/>
      <c r="AA126" s="39"/>
      <c r="AB126" s="39"/>
      <c r="AC126" s="39"/>
      <c r="AD126" s="39"/>
      <c r="AE126" s="39"/>
      <c r="AT126" s="17" t="s">
        <v>244</v>
      </c>
      <c r="AU126" s="17" t="s">
        <v>89</v>
      </c>
    </row>
    <row r="127" s="2" customFormat="1">
      <c r="A127" s="39"/>
      <c r="B127" s="40"/>
      <c r="C127" s="41"/>
      <c r="D127" s="242" t="s">
        <v>294</v>
      </c>
      <c r="E127" s="41"/>
      <c r="F127" s="246" t="s">
        <v>295</v>
      </c>
      <c r="G127" s="41"/>
      <c r="H127" s="41"/>
      <c r="I127" s="149"/>
      <c r="J127" s="41"/>
      <c r="K127" s="41"/>
      <c r="L127" s="45"/>
      <c r="M127" s="244"/>
      <c r="N127" s="245"/>
      <c r="O127" s="86"/>
      <c r="P127" s="86"/>
      <c r="Q127" s="86"/>
      <c r="R127" s="86"/>
      <c r="S127" s="86"/>
      <c r="T127" s="87"/>
      <c r="U127" s="39"/>
      <c r="V127" s="39"/>
      <c r="W127" s="39"/>
      <c r="X127" s="39"/>
      <c r="Y127" s="39"/>
      <c r="Z127" s="39"/>
      <c r="AA127" s="39"/>
      <c r="AB127" s="39"/>
      <c r="AC127" s="39"/>
      <c r="AD127" s="39"/>
      <c r="AE127" s="39"/>
      <c r="AT127" s="17" t="s">
        <v>294</v>
      </c>
      <c r="AU127" s="17" t="s">
        <v>89</v>
      </c>
    </row>
    <row r="128" s="13" customFormat="1">
      <c r="A128" s="13"/>
      <c r="B128" s="247"/>
      <c r="C128" s="248"/>
      <c r="D128" s="242" t="s">
        <v>248</v>
      </c>
      <c r="E128" s="249" t="s">
        <v>456</v>
      </c>
      <c r="F128" s="250" t="s">
        <v>458</v>
      </c>
      <c r="G128" s="248"/>
      <c r="H128" s="251">
        <v>150</v>
      </c>
      <c r="I128" s="252"/>
      <c r="J128" s="248"/>
      <c r="K128" s="248"/>
      <c r="L128" s="253"/>
      <c r="M128" s="254"/>
      <c r="N128" s="255"/>
      <c r="O128" s="255"/>
      <c r="P128" s="255"/>
      <c r="Q128" s="255"/>
      <c r="R128" s="255"/>
      <c r="S128" s="255"/>
      <c r="T128" s="256"/>
      <c r="U128" s="13"/>
      <c r="V128" s="13"/>
      <c r="W128" s="13"/>
      <c r="X128" s="13"/>
      <c r="Y128" s="13"/>
      <c r="Z128" s="13"/>
      <c r="AA128" s="13"/>
      <c r="AB128" s="13"/>
      <c r="AC128" s="13"/>
      <c r="AD128" s="13"/>
      <c r="AE128" s="13"/>
      <c r="AT128" s="257" t="s">
        <v>248</v>
      </c>
      <c r="AU128" s="257" t="s">
        <v>89</v>
      </c>
      <c r="AV128" s="13" t="s">
        <v>89</v>
      </c>
      <c r="AW128" s="13" t="s">
        <v>41</v>
      </c>
      <c r="AX128" s="13" t="s">
        <v>87</v>
      </c>
      <c r="AY128" s="257" t="s">
        <v>235</v>
      </c>
    </row>
    <row r="129" s="2" customFormat="1" ht="21.75" customHeight="1">
      <c r="A129" s="39"/>
      <c r="B129" s="40"/>
      <c r="C129" s="269" t="s">
        <v>297</v>
      </c>
      <c r="D129" s="269" t="s">
        <v>290</v>
      </c>
      <c r="E129" s="270" t="s">
        <v>298</v>
      </c>
      <c r="F129" s="271" t="s">
        <v>299</v>
      </c>
      <c r="G129" s="272" t="s">
        <v>191</v>
      </c>
      <c r="H129" s="273">
        <v>120</v>
      </c>
      <c r="I129" s="274"/>
      <c r="J129" s="275">
        <f>ROUND(I129*H129,2)</f>
        <v>0</v>
      </c>
      <c r="K129" s="271" t="s">
        <v>241</v>
      </c>
      <c r="L129" s="276"/>
      <c r="M129" s="277" t="s">
        <v>39</v>
      </c>
      <c r="N129" s="278" t="s">
        <v>53</v>
      </c>
      <c r="O129" s="86"/>
      <c r="P129" s="238">
        <f>O129*H129</f>
        <v>0</v>
      </c>
      <c r="Q129" s="238">
        <v>0</v>
      </c>
      <c r="R129" s="238">
        <f>Q129*H129</f>
        <v>0</v>
      </c>
      <c r="S129" s="238">
        <v>0</v>
      </c>
      <c r="T129" s="239">
        <f>S129*H129</f>
        <v>0</v>
      </c>
      <c r="U129" s="39"/>
      <c r="V129" s="39"/>
      <c r="W129" s="39"/>
      <c r="X129" s="39"/>
      <c r="Y129" s="39"/>
      <c r="Z129" s="39"/>
      <c r="AA129" s="39"/>
      <c r="AB129" s="39"/>
      <c r="AC129" s="39"/>
      <c r="AD129" s="39"/>
      <c r="AE129" s="39"/>
      <c r="AR129" s="240" t="s">
        <v>289</v>
      </c>
      <c r="AT129" s="240" t="s">
        <v>290</v>
      </c>
      <c r="AU129" s="240" t="s">
        <v>89</v>
      </c>
      <c r="AY129" s="17" t="s">
        <v>235</v>
      </c>
      <c r="BE129" s="241">
        <f>IF(N129="základní",J129,0)</f>
        <v>0</v>
      </c>
      <c r="BF129" s="241">
        <f>IF(N129="snížená",J129,0)</f>
        <v>0</v>
      </c>
      <c r="BG129" s="241">
        <f>IF(N129="zákl. přenesená",J129,0)</f>
        <v>0</v>
      </c>
      <c r="BH129" s="241">
        <f>IF(N129="sníž. přenesená",J129,0)</f>
        <v>0</v>
      </c>
      <c r="BI129" s="241">
        <f>IF(N129="nulová",J129,0)</f>
        <v>0</v>
      </c>
      <c r="BJ129" s="17" t="s">
        <v>242</v>
      </c>
      <c r="BK129" s="241">
        <f>ROUND(I129*H129,2)</f>
        <v>0</v>
      </c>
      <c r="BL129" s="17" t="s">
        <v>242</v>
      </c>
      <c r="BM129" s="240" t="s">
        <v>479</v>
      </c>
    </row>
    <row r="130" s="2" customFormat="1">
      <c r="A130" s="39"/>
      <c r="B130" s="40"/>
      <c r="C130" s="41"/>
      <c r="D130" s="242" t="s">
        <v>244</v>
      </c>
      <c r="E130" s="41"/>
      <c r="F130" s="243" t="s">
        <v>299</v>
      </c>
      <c r="G130" s="41"/>
      <c r="H130" s="41"/>
      <c r="I130" s="149"/>
      <c r="J130" s="41"/>
      <c r="K130" s="41"/>
      <c r="L130" s="45"/>
      <c r="M130" s="244"/>
      <c r="N130" s="245"/>
      <c r="O130" s="86"/>
      <c r="P130" s="86"/>
      <c r="Q130" s="86"/>
      <c r="R130" s="86"/>
      <c r="S130" s="86"/>
      <c r="T130" s="87"/>
      <c r="U130" s="39"/>
      <c r="V130" s="39"/>
      <c r="W130" s="39"/>
      <c r="X130" s="39"/>
      <c r="Y130" s="39"/>
      <c r="Z130" s="39"/>
      <c r="AA130" s="39"/>
      <c r="AB130" s="39"/>
      <c r="AC130" s="39"/>
      <c r="AD130" s="39"/>
      <c r="AE130" s="39"/>
      <c r="AT130" s="17" t="s">
        <v>244</v>
      </c>
      <c r="AU130" s="17" t="s">
        <v>89</v>
      </c>
    </row>
    <row r="131" s="2" customFormat="1">
      <c r="A131" s="39"/>
      <c r="B131" s="40"/>
      <c r="C131" s="41"/>
      <c r="D131" s="242" t="s">
        <v>294</v>
      </c>
      <c r="E131" s="41"/>
      <c r="F131" s="246" t="s">
        <v>301</v>
      </c>
      <c r="G131" s="41"/>
      <c r="H131" s="41"/>
      <c r="I131" s="149"/>
      <c r="J131" s="41"/>
      <c r="K131" s="41"/>
      <c r="L131" s="45"/>
      <c r="M131" s="244"/>
      <c r="N131" s="245"/>
      <c r="O131" s="86"/>
      <c r="P131" s="86"/>
      <c r="Q131" s="86"/>
      <c r="R131" s="86"/>
      <c r="S131" s="86"/>
      <c r="T131" s="87"/>
      <c r="U131" s="39"/>
      <c r="V131" s="39"/>
      <c r="W131" s="39"/>
      <c r="X131" s="39"/>
      <c r="Y131" s="39"/>
      <c r="Z131" s="39"/>
      <c r="AA131" s="39"/>
      <c r="AB131" s="39"/>
      <c r="AC131" s="39"/>
      <c r="AD131" s="39"/>
      <c r="AE131" s="39"/>
      <c r="AT131" s="17" t="s">
        <v>294</v>
      </c>
      <c r="AU131" s="17" t="s">
        <v>89</v>
      </c>
    </row>
    <row r="132" s="13" customFormat="1">
      <c r="A132" s="13"/>
      <c r="B132" s="247"/>
      <c r="C132" s="248"/>
      <c r="D132" s="242" t="s">
        <v>248</v>
      </c>
      <c r="E132" s="249" t="s">
        <v>39</v>
      </c>
      <c r="F132" s="250" t="s">
        <v>452</v>
      </c>
      <c r="G132" s="248"/>
      <c r="H132" s="251">
        <v>120</v>
      </c>
      <c r="I132" s="252"/>
      <c r="J132" s="248"/>
      <c r="K132" s="248"/>
      <c r="L132" s="253"/>
      <c r="M132" s="254"/>
      <c r="N132" s="255"/>
      <c r="O132" s="255"/>
      <c r="P132" s="255"/>
      <c r="Q132" s="255"/>
      <c r="R132" s="255"/>
      <c r="S132" s="255"/>
      <c r="T132" s="256"/>
      <c r="U132" s="13"/>
      <c r="V132" s="13"/>
      <c r="W132" s="13"/>
      <c r="X132" s="13"/>
      <c r="Y132" s="13"/>
      <c r="Z132" s="13"/>
      <c r="AA132" s="13"/>
      <c r="AB132" s="13"/>
      <c r="AC132" s="13"/>
      <c r="AD132" s="13"/>
      <c r="AE132" s="13"/>
      <c r="AT132" s="257" t="s">
        <v>248</v>
      </c>
      <c r="AU132" s="257" t="s">
        <v>89</v>
      </c>
      <c r="AV132" s="13" t="s">
        <v>89</v>
      </c>
      <c r="AW132" s="13" t="s">
        <v>41</v>
      </c>
      <c r="AX132" s="13" t="s">
        <v>80</v>
      </c>
      <c r="AY132" s="257" t="s">
        <v>235</v>
      </c>
    </row>
    <row r="133" s="14" customFormat="1">
      <c r="A133" s="14"/>
      <c r="B133" s="258"/>
      <c r="C133" s="259"/>
      <c r="D133" s="242" t="s">
        <v>248</v>
      </c>
      <c r="E133" s="260" t="s">
        <v>39</v>
      </c>
      <c r="F133" s="261" t="s">
        <v>250</v>
      </c>
      <c r="G133" s="259"/>
      <c r="H133" s="262">
        <v>120</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248</v>
      </c>
      <c r="AU133" s="268" t="s">
        <v>89</v>
      </c>
      <c r="AV133" s="14" t="s">
        <v>242</v>
      </c>
      <c r="AW133" s="14" t="s">
        <v>41</v>
      </c>
      <c r="AX133" s="14" t="s">
        <v>87</v>
      </c>
      <c r="AY133" s="268" t="s">
        <v>235</v>
      </c>
    </row>
    <row r="134" s="2" customFormat="1" ht="21.75" customHeight="1">
      <c r="A134" s="39"/>
      <c r="B134" s="40"/>
      <c r="C134" s="269" t="s">
        <v>302</v>
      </c>
      <c r="D134" s="269" t="s">
        <v>290</v>
      </c>
      <c r="E134" s="270" t="s">
        <v>303</v>
      </c>
      <c r="F134" s="271" t="s">
        <v>304</v>
      </c>
      <c r="G134" s="272" t="s">
        <v>191</v>
      </c>
      <c r="H134" s="273">
        <v>2772</v>
      </c>
      <c r="I134" s="274"/>
      <c r="J134" s="275">
        <f>ROUND(I134*H134,2)</f>
        <v>0</v>
      </c>
      <c r="K134" s="271" t="s">
        <v>241</v>
      </c>
      <c r="L134" s="276"/>
      <c r="M134" s="277" t="s">
        <v>39</v>
      </c>
      <c r="N134" s="278" t="s">
        <v>53</v>
      </c>
      <c r="O134" s="86"/>
      <c r="P134" s="238">
        <f>O134*H134</f>
        <v>0</v>
      </c>
      <c r="Q134" s="238">
        <v>0.00018000000000000001</v>
      </c>
      <c r="R134" s="238">
        <f>Q134*H134</f>
        <v>0.49896000000000001</v>
      </c>
      <c r="S134" s="238">
        <v>0</v>
      </c>
      <c r="T134" s="239">
        <f>S134*H134</f>
        <v>0</v>
      </c>
      <c r="U134" s="39"/>
      <c r="V134" s="39"/>
      <c r="W134" s="39"/>
      <c r="X134" s="39"/>
      <c r="Y134" s="39"/>
      <c r="Z134" s="39"/>
      <c r="AA134" s="39"/>
      <c r="AB134" s="39"/>
      <c r="AC134" s="39"/>
      <c r="AD134" s="39"/>
      <c r="AE134" s="39"/>
      <c r="AR134" s="240" t="s">
        <v>289</v>
      </c>
      <c r="AT134" s="240" t="s">
        <v>290</v>
      </c>
      <c r="AU134" s="240" t="s">
        <v>89</v>
      </c>
      <c r="AY134" s="17" t="s">
        <v>235</v>
      </c>
      <c r="BE134" s="241">
        <f>IF(N134="základní",J134,0)</f>
        <v>0</v>
      </c>
      <c r="BF134" s="241">
        <f>IF(N134="snížená",J134,0)</f>
        <v>0</v>
      </c>
      <c r="BG134" s="241">
        <f>IF(N134="zákl. přenesená",J134,0)</f>
        <v>0</v>
      </c>
      <c r="BH134" s="241">
        <f>IF(N134="sníž. přenesená",J134,0)</f>
        <v>0</v>
      </c>
      <c r="BI134" s="241">
        <f>IF(N134="nulová",J134,0)</f>
        <v>0</v>
      </c>
      <c r="BJ134" s="17" t="s">
        <v>242</v>
      </c>
      <c r="BK134" s="241">
        <f>ROUND(I134*H134,2)</f>
        <v>0</v>
      </c>
      <c r="BL134" s="17" t="s">
        <v>242</v>
      </c>
      <c r="BM134" s="240" t="s">
        <v>480</v>
      </c>
    </row>
    <row r="135" s="2" customFormat="1">
      <c r="A135" s="39"/>
      <c r="B135" s="40"/>
      <c r="C135" s="41"/>
      <c r="D135" s="242" t="s">
        <v>244</v>
      </c>
      <c r="E135" s="41"/>
      <c r="F135" s="243" t="s">
        <v>304</v>
      </c>
      <c r="G135" s="41"/>
      <c r="H135" s="41"/>
      <c r="I135" s="149"/>
      <c r="J135" s="41"/>
      <c r="K135" s="41"/>
      <c r="L135" s="45"/>
      <c r="M135" s="244"/>
      <c r="N135" s="245"/>
      <c r="O135" s="86"/>
      <c r="P135" s="86"/>
      <c r="Q135" s="86"/>
      <c r="R135" s="86"/>
      <c r="S135" s="86"/>
      <c r="T135" s="87"/>
      <c r="U135" s="39"/>
      <c r="V135" s="39"/>
      <c r="W135" s="39"/>
      <c r="X135" s="39"/>
      <c r="Y135" s="39"/>
      <c r="Z135" s="39"/>
      <c r="AA135" s="39"/>
      <c r="AB135" s="39"/>
      <c r="AC135" s="39"/>
      <c r="AD135" s="39"/>
      <c r="AE135" s="39"/>
      <c r="AT135" s="17" t="s">
        <v>244</v>
      </c>
      <c r="AU135" s="17" t="s">
        <v>89</v>
      </c>
    </row>
    <row r="136" s="13" customFormat="1">
      <c r="A136" s="13"/>
      <c r="B136" s="247"/>
      <c r="C136" s="248"/>
      <c r="D136" s="242" t="s">
        <v>248</v>
      </c>
      <c r="E136" s="249" t="s">
        <v>39</v>
      </c>
      <c r="F136" s="250" t="s">
        <v>481</v>
      </c>
      <c r="G136" s="248"/>
      <c r="H136" s="251">
        <v>2772</v>
      </c>
      <c r="I136" s="252"/>
      <c r="J136" s="248"/>
      <c r="K136" s="248"/>
      <c r="L136" s="253"/>
      <c r="M136" s="254"/>
      <c r="N136" s="255"/>
      <c r="O136" s="255"/>
      <c r="P136" s="255"/>
      <c r="Q136" s="255"/>
      <c r="R136" s="255"/>
      <c r="S136" s="255"/>
      <c r="T136" s="256"/>
      <c r="U136" s="13"/>
      <c r="V136" s="13"/>
      <c r="W136" s="13"/>
      <c r="X136" s="13"/>
      <c r="Y136" s="13"/>
      <c r="Z136" s="13"/>
      <c r="AA136" s="13"/>
      <c r="AB136" s="13"/>
      <c r="AC136" s="13"/>
      <c r="AD136" s="13"/>
      <c r="AE136" s="13"/>
      <c r="AT136" s="257" t="s">
        <v>248</v>
      </c>
      <c r="AU136" s="257" t="s">
        <v>89</v>
      </c>
      <c r="AV136" s="13" t="s">
        <v>89</v>
      </c>
      <c r="AW136" s="13" t="s">
        <v>41</v>
      </c>
      <c r="AX136" s="13" t="s">
        <v>80</v>
      </c>
      <c r="AY136" s="257" t="s">
        <v>235</v>
      </c>
    </row>
    <row r="137" s="14" customFormat="1">
      <c r="A137" s="14"/>
      <c r="B137" s="258"/>
      <c r="C137" s="259"/>
      <c r="D137" s="242" t="s">
        <v>248</v>
      </c>
      <c r="E137" s="260" t="s">
        <v>445</v>
      </c>
      <c r="F137" s="261" t="s">
        <v>250</v>
      </c>
      <c r="G137" s="259"/>
      <c r="H137" s="262">
        <v>2772</v>
      </c>
      <c r="I137" s="263"/>
      <c r="J137" s="259"/>
      <c r="K137" s="259"/>
      <c r="L137" s="264"/>
      <c r="M137" s="265"/>
      <c r="N137" s="266"/>
      <c r="O137" s="266"/>
      <c r="P137" s="266"/>
      <c r="Q137" s="266"/>
      <c r="R137" s="266"/>
      <c r="S137" s="266"/>
      <c r="T137" s="267"/>
      <c r="U137" s="14"/>
      <c r="V137" s="14"/>
      <c r="W137" s="14"/>
      <c r="X137" s="14"/>
      <c r="Y137" s="14"/>
      <c r="Z137" s="14"/>
      <c r="AA137" s="14"/>
      <c r="AB137" s="14"/>
      <c r="AC137" s="14"/>
      <c r="AD137" s="14"/>
      <c r="AE137" s="14"/>
      <c r="AT137" s="268" t="s">
        <v>248</v>
      </c>
      <c r="AU137" s="268" t="s">
        <v>89</v>
      </c>
      <c r="AV137" s="14" t="s">
        <v>242</v>
      </c>
      <c r="AW137" s="14" t="s">
        <v>41</v>
      </c>
      <c r="AX137" s="14" t="s">
        <v>87</v>
      </c>
      <c r="AY137" s="268" t="s">
        <v>235</v>
      </c>
    </row>
    <row r="138" s="2" customFormat="1" ht="21.75" customHeight="1">
      <c r="A138" s="39"/>
      <c r="B138" s="40"/>
      <c r="C138" s="269" t="s">
        <v>307</v>
      </c>
      <c r="D138" s="269" t="s">
        <v>290</v>
      </c>
      <c r="E138" s="270" t="s">
        <v>308</v>
      </c>
      <c r="F138" s="271" t="s">
        <v>309</v>
      </c>
      <c r="G138" s="272" t="s">
        <v>191</v>
      </c>
      <c r="H138" s="273">
        <v>5544</v>
      </c>
      <c r="I138" s="274"/>
      <c r="J138" s="275">
        <f>ROUND(I138*H138,2)</f>
        <v>0</v>
      </c>
      <c r="K138" s="271" t="s">
        <v>241</v>
      </c>
      <c r="L138" s="276"/>
      <c r="M138" s="277" t="s">
        <v>39</v>
      </c>
      <c r="N138" s="278" t="s">
        <v>53</v>
      </c>
      <c r="O138" s="86"/>
      <c r="P138" s="238">
        <f>O138*H138</f>
        <v>0</v>
      </c>
      <c r="Q138" s="238">
        <v>0.00123</v>
      </c>
      <c r="R138" s="238">
        <f>Q138*H138</f>
        <v>6.8191199999999998</v>
      </c>
      <c r="S138" s="238">
        <v>0</v>
      </c>
      <c r="T138" s="239">
        <f>S138*H138</f>
        <v>0</v>
      </c>
      <c r="U138" s="39"/>
      <c r="V138" s="39"/>
      <c r="W138" s="39"/>
      <c r="X138" s="39"/>
      <c r="Y138" s="39"/>
      <c r="Z138" s="39"/>
      <c r="AA138" s="39"/>
      <c r="AB138" s="39"/>
      <c r="AC138" s="39"/>
      <c r="AD138" s="39"/>
      <c r="AE138" s="39"/>
      <c r="AR138" s="240" t="s">
        <v>289</v>
      </c>
      <c r="AT138" s="240" t="s">
        <v>290</v>
      </c>
      <c r="AU138" s="240" t="s">
        <v>89</v>
      </c>
      <c r="AY138" s="17" t="s">
        <v>235</v>
      </c>
      <c r="BE138" s="241">
        <f>IF(N138="základní",J138,0)</f>
        <v>0</v>
      </c>
      <c r="BF138" s="241">
        <f>IF(N138="snížená",J138,0)</f>
        <v>0</v>
      </c>
      <c r="BG138" s="241">
        <f>IF(N138="zákl. přenesená",J138,0)</f>
        <v>0</v>
      </c>
      <c r="BH138" s="241">
        <f>IF(N138="sníž. přenesená",J138,0)</f>
        <v>0</v>
      </c>
      <c r="BI138" s="241">
        <f>IF(N138="nulová",J138,0)</f>
        <v>0</v>
      </c>
      <c r="BJ138" s="17" t="s">
        <v>242</v>
      </c>
      <c r="BK138" s="241">
        <f>ROUND(I138*H138,2)</f>
        <v>0</v>
      </c>
      <c r="BL138" s="17" t="s">
        <v>242</v>
      </c>
      <c r="BM138" s="240" t="s">
        <v>482</v>
      </c>
    </row>
    <row r="139" s="2" customFormat="1">
      <c r="A139" s="39"/>
      <c r="B139" s="40"/>
      <c r="C139" s="41"/>
      <c r="D139" s="242" t="s">
        <v>244</v>
      </c>
      <c r="E139" s="41"/>
      <c r="F139" s="243" t="s">
        <v>309</v>
      </c>
      <c r="G139" s="41"/>
      <c r="H139" s="41"/>
      <c r="I139" s="149"/>
      <c r="J139" s="41"/>
      <c r="K139" s="41"/>
      <c r="L139" s="45"/>
      <c r="M139" s="244"/>
      <c r="N139" s="245"/>
      <c r="O139" s="86"/>
      <c r="P139" s="86"/>
      <c r="Q139" s="86"/>
      <c r="R139" s="86"/>
      <c r="S139" s="86"/>
      <c r="T139" s="87"/>
      <c r="U139" s="39"/>
      <c r="V139" s="39"/>
      <c r="W139" s="39"/>
      <c r="X139" s="39"/>
      <c r="Y139" s="39"/>
      <c r="Z139" s="39"/>
      <c r="AA139" s="39"/>
      <c r="AB139" s="39"/>
      <c r="AC139" s="39"/>
      <c r="AD139" s="39"/>
      <c r="AE139" s="39"/>
      <c r="AT139" s="17" t="s">
        <v>244</v>
      </c>
      <c r="AU139" s="17" t="s">
        <v>89</v>
      </c>
    </row>
    <row r="140" s="13" customFormat="1">
      <c r="A140" s="13"/>
      <c r="B140" s="247"/>
      <c r="C140" s="248"/>
      <c r="D140" s="242" t="s">
        <v>248</v>
      </c>
      <c r="E140" s="249" t="s">
        <v>39</v>
      </c>
      <c r="F140" s="250" t="s">
        <v>483</v>
      </c>
      <c r="G140" s="248"/>
      <c r="H140" s="251">
        <v>5544</v>
      </c>
      <c r="I140" s="252"/>
      <c r="J140" s="248"/>
      <c r="K140" s="248"/>
      <c r="L140" s="253"/>
      <c r="M140" s="254"/>
      <c r="N140" s="255"/>
      <c r="O140" s="255"/>
      <c r="P140" s="255"/>
      <c r="Q140" s="255"/>
      <c r="R140" s="255"/>
      <c r="S140" s="255"/>
      <c r="T140" s="256"/>
      <c r="U140" s="13"/>
      <c r="V140" s="13"/>
      <c r="W140" s="13"/>
      <c r="X140" s="13"/>
      <c r="Y140" s="13"/>
      <c r="Z140" s="13"/>
      <c r="AA140" s="13"/>
      <c r="AB140" s="13"/>
      <c r="AC140" s="13"/>
      <c r="AD140" s="13"/>
      <c r="AE140" s="13"/>
      <c r="AT140" s="257" t="s">
        <v>248</v>
      </c>
      <c r="AU140" s="257" t="s">
        <v>89</v>
      </c>
      <c r="AV140" s="13" t="s">
        <v>89</v>
      </c>
      <c r="AW140" s="13" t="s">
        <v>41</v>
      </c>
      <c r="AX140" s="13" t="s">
        <v>80</v>
      </c>
      <c r="AY140" s="257" t="s">
        <v>235</v>
      </c>
    </row>
    <row r="141" s="14" customFormat="1">
      <c r="A141" s="14"/>
      <c r="B141" s="258"/>
      <c r="C141" s="259"/>
      <c r="D141" s="242" t="s">
        <v>248</v>
      </c>
      <c r="E141" s="260" t="s">
        <v>484</v>
      </c>
      <c r="F141" s="261" t="s">
        <v>250</v>
      </c>
      <c r="G141" s="259"/>
      <c r="H141" s="262">
        <v>5544</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248</v>
      </c>
      <c r="AU141" s="268" t="s">
        <v>89</v>
      </c>
      <c r="AV141" s="14" t="s">
        <v>242</v>
      </c>
      <c r="AW141" s="14" t="s">
        <v>41</v>
      </c>
      <c r="AX141" s="14" t="s">
        <v>87</v>
      </c>
      <c r="AY141" s="268" t="s">
        <v>235</v>
      </c>
    </row>
    <row r="142" s="2" customFormat="1" ht="21.75" customHeight="1">
      <c r="A142" s="39"/>
      <c r="B142" s="40"/>
      <c r="C142" s="269" t="s">
        <v>313</v>
      </c>
      <c r="D142" s="269" t="s">
        <v>290</v>
      </c>
      <c r="E142" s="270" t="s">
        <v>485</v>
      </c>
      <c r="F142" s="271" t="s">
        <v>486</v>
      </c>
      <c r="G142" s="272" t="s">
        <v>191</v>
      </c>
      <c r="H142" s="273">
        <v>2</v>
      </c>
      <c r="I142" s="274"/>
      <c r="J142" s="275">
        <f>ROUND(I142*H142,2)</f>
        <v>0</v>
      </c>
      <c r="K142" s="271" t="s">
        <v>241</v>
      </c>
      <c r="L142" s="276"/>
      <c r="M142" s="277" t="s">
        <v>39</v>
      </c>
      <c r="N142" s="278" t="s">
        <v>53</v>
      </c>
      <c r="O142" s="86"/>
      <c r="P142" s="238">
        <f>O142*H142</f>
        <v>0</v>
      </c>
      <c r="Q142" s="238">
        <v>0.25081999999999999</v>
      </c>
      <c r="R142" s="238">
        <f>Q142*H142</f>
        <v>0.50163999999999997</v>
      </c>
      <c r="S142" s="238">
        <v>0</v>
      </c>
      <c r="T142" s="239">
        <f>S142*H142</f>
        <v>0</v>
      </c>
      <c r="U142" s="39"/>
      <c r="V142" s="39"/>
      <c r="W142" s="39"/>
      <c r="X142" s="39"/>
      <c r="Y142" s="39"/>
      <c r="Z142" s="39"/>
      <c r="AA142" s="39"/>
      <c r="AB142" s="39"/>
      <c r="AC142" s="39"/>
      <c r="AD142" s="39"/>
      <c r="AE142" s="39"/>
      <c r="AR142" s="240" t="s">
        <v>289</v>
      </c>
      <c r="AT142" s="240" t="s">
        <v>290</v>
      </c>
      <c r="AU142" s="240" t="s">
        <v>89</v>
      </c>
      <c r="AY142" s="17" t="s">
        <v>235</v>
      </c>
      <c r="BE142" s="241">
        <f>IF(N142="základní",J142,0)</f>
        <v>0</v>
      </c>
      <c r="BF142" s="241">
        <f>IF(N142="snížená",J142,0)</f>
        <v>0</v>
      </c>
      <c r="BG142" s="241">
        <f>IF(N142="zákl. přenesená",J142,0)</f>
        <v>0</v>
      </c>
      <c r="BH142" s="241">
        <f>IF(N142="sníž. přenesená",J142,0)</f>
        <v>0</v>
      </c>
      <c r="BI142" s="241">
        <f>IF(N142="nulová",J142,0)</f>
        <v>0</v>
      </c>
      <c r="BJ142" s="17" t="s">
        <v>242</v>
      </c>
      <c r="BK142" s="241">
        <f>ROUND(I142*H142,2)</f>
        <v>0</v>
      </c>
      <c r="BL142" s="17" t="s">
        <v>242</v>
      </c>
      <c r="BM142" s="240" t="s">
        <v>487</v>
      </c>
    </row>
    <row r="143" s="2" customFormat="1">
      <c r="A143" s="39"/>
      <c r="B143" s="40"/>
      <c r="C143" s="41"/>
      <c r="D143" s="242" t="s">
        <v>244</v>
      </c>
      <c r="E143" s="41"/>
      <c r="F143" s="243" t="s">
        <v>486</v>
      </c>
      <c r="G143" s="41"/>
      <c r="H143" s="41"/>
      <c r="I143" s="149"/>
      <c r="J143" s="41"/>
      <c r="K143" s="41"/>
      <c r="L143" s="45"/>
      <c r="M143" s="244"/>
      <c r="N143" s="245"/>
      <c r="O143" s="86"/>
      <c r="P143" s="86"/>
      <c r="Q143" s="86"/>
      <c r="R143" s="86"/>
      <c r="S143" s="86"/>
      <c r="T143" s="87"/>
      <c r="U143" s="39"/>
      <c r="V143" s="39"/>
      <c r="W143" s="39"/>
      <c r="X143" s="39"/>
      <c r="Y143" s="39"/>
      <c r="Z143" s="39"/>
      <c r="AA143" s="39"/>
      <c r="AB143" s="39"/>
      <c r="AC143" s="39"/>
      <c r="AD143" s="39"/>
      <c r="AE143" s="39"/>
      <c r="AT143" s="17" t="s">
        <v>244</v>
      </c>
      <c r="AU143" s="17" t="s">
        <v>89</v>
      </c>
    </row>
    <row r="144" s="13" customFormat="1">
      <c r="A144" s="13"/>
      <c r="B144" s="247"/>
      <c r="C144" s="248"/>
      <c r="D144" s="242" t="s">
        <v>248</v>
      </c>
      <c r="E144" s="249" t="s">
        <v>39</v>
      </c>
      <c r="F144" s="250" t="s">
        <v>488</v>
      </c>
      <c r="G144" s="248"/>
      <c r="H144" s="251">
        <v>2</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248</v>
      </c>
      <c r="AU144" s="257" t="s">
        <v>89</v>
      </c>
      <c r="AV144" s="13" t="s">
        <v>89</v>
      </c>
      <c r="AW144" s="13" t="s">
        <v>41</v>
      </c>
      <c r="AX144" s="13" t="s">
        <v>80</v>
      </c>
      <c r="AY144" s="257" t="s">
        <v>235</v>
      </c>
    </row>
    <row r="145" s="14" customFormat="1">
      <c r="A145" s="14"/>
      <c r="B145" s="258"/>
      <c r="C145" s="259"/>
      <c r="D145" s="242" t="s">
        <v>248</v>
      </c>
      <c r="E145" s="260" t="s">
        <v>443</v>
      </c>
      <c r="F145" s="261" t="s">
        <v>250</v>
      </c>
      <c r="G145" s="259"/>
      <c r="H145" s="262">
        <v>2</v>
      </c>
      <c r="I145" s="263"/>
      <c r="J145" s="259"/>
      <c r="K145" s="259"/>
      <c r="L145" s="264"/>
      <c r="M145" s="265"/>
      <c r="N145" s="266"/>
      <c r="O145" s="266"/>
      <c r="P145" s="266"/>
      <c r="Q145" s="266"/>
      <c r="R145" s="266"/>
      <c r="S145" s="266"/>
      <c r="T145" s="267"/>
      <c r="U145" s="14"/>
      <c r="V145" s="14"/>
      <c r="W145" s="14"/>
      <c r="X145" s="14"/>
      <c r="Y145" s="14"/>
      <c r="Z145" s="14"/>
      <c r="AA145" s="14"/>
      <c r="AB145" s="14"/>
      <c r="AC145" s="14"/>
      <c r="AD145" s="14"/>
      <c r="AE145" s="14"/>
      <c r="AT145" s="268" t="s">
        <v>248</v>
      </c>
      <c r="AU145" s="268" t="s">
        <v>89</v>
      </c>
      <c r="AV145" s="14" t="s">
        <v>242</v>
      </c>
      <c r="AW145" s="14" t="s">
        <v>41</v>
      </c>
      <c r="AX145" s="14" t="s">
        <v>87</v>
      </c>
      <c r="AY145" s="268" t="s">
        <v>235</v>
      </c>
    </row>
    <row r="146" s="2" customFormat="1" ht="21.75" customHeight="1">
      <c r="A146" s="39"/>
      <c r="B146" s="40"/>
      <c r="C146" s="269" t="s">
        <v>318</v>
      </c>
      <c r="D146" s="269" t="s">
        <v>290</v>
      </c>
      <c r="E146" s="270" t="s">
        <v>489</v>
      </c>
      <c r="F146" s="271" t="s">
        <v>490</v>
      </c>
      <c r="G146" s="272" t="s">
        <v>197</v>
      </c>
      <c r="H146" s="273">
        <v>1690</v>
      </c>
      <c r="I146" s="274"/>
      <c r="J146" s="275">
        <f>ROUND(I146*H146,2)</f>
        <v>0</v>
      </c>
      <c r="K146" s="271" t="s">
        <v>241</v>
      </c>
      <c r="L146" s="276"/>
      <c r="M146" s="277" t="s">
        <v>39</v>
      </c>
      <c r="N146" s="278" t="s">
        <v>53</v>
      </c>
      <c r="O146" s="86"/>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289</v>
      </c>
      <c r="AT146" s="240" t="s">
        <v>290</v>
      </c>
      <c r="AU146" s="240" t="s">
        <v>89</v>
      </c>
      <c r="AY146" s="17" t="s">
        <v>235</v>
      </c>
      <c r="BE146" s="241">
        <f>IF(N146="základní",J146,0)</f>
        <v>0</v>
      </c>
      <c r="BF146" s="241">
        <f>IF(N146="snížená",J146,0)</f>
        <v>0</v>
      </c>
      <c r="BG146" s="241">
        <f>IF(N146="zákl. přenesená",J146,0)</f>
        <v>0</v>
      </c>
      <c r="BH146" s="241">
        <f>IF(N146="sníž. přenesená",J146,0)</f>
        <v>0</v>
      </c>
      <c r="BI146" s="241">
        <f>IF(N146="nulová",J146,0)</f>
        <v>0</v>
      </c>
      <c r="BJ146" s="17" t="s">
        <v>242</v>
      </c>
      <c r="BK146" s="241">
        <f>ROUND(I146*H146,2)</f>
        <v>0</v>
      </c>
      <c r="BL146" s="17" t="s">
        <v>242</v>
      </c>
      <c r="BM146" s="240" t="s">
        <v>491</v>
      </c>
    </row>
    <row r="147" s="2" customFormat="1">
      <c r="A147" s="39"/>
      <c r="B147" s="40"/>
      <c r="C147" s="41"/>
      <c r="D147" s="242" t="s">
        <v>244</v>
      </c>
      <c r="E147" s="41"/>
      <c r="F147" s="243" t="s">
        <v>490</v>
      </c>
      <c r="G147" s="41"/>
      <c r="H147" s="41"/>
      <c r="I147" s="149"/>
      <c r="J147" s="41"/>
      <c r="K147" s="41"/>
      <c r="L147" s="45"/>
      <c r="M147" s="244"/>
      <c r="N147" s="245"/>
      <c r="O147" s="86"/>
      <c r="P147" s="86"/>
      <c r="Q147" s="86"/>
      <c r="R147" s="86"/>
      <c r="S147" s="86"/>
      <c r="T147" s="87"/>
      <c r="U147" s="39"/>
      <c r="V147" s="39"/>
      <c r="W147" s="39"/>
      <c r="X147" s="39"/>
      <c r="Y147" s="39"/>
      <c r="Z147" s="39"/>
      <c r="AA147" s="39"/>
      <c r="AB147" s="39"/>
      <c r="AC147" s="39"/>
      <c r="AD147" s="39"/>
      <c r="AE147" s="39"/>
      <c r="AT147" s="17" t="s">
        <v>244</v>
      </c>
      <c r="AU147" s="17" t="s">
        <v>89</v>
      </c>
    </row>
    <row r="148" s="2" customFormat="1">
      <c r="A148" s="39"/>
      <c r="B148" s="40"/>
      <c r="C148" s="41"/>
      <c r="D148" s="242" t="s">
        <v>294</v>
      </c>
      <c r="E148" s="41"/>
      <c r="F148" s="246" t="s">
        <v>301</v>
      </c>
      <c r="G148" s="41"/>
      <c r="H148" s="41"/>
      <c r="I148" s="149"/>
      <c r="J148" s="41"/>
      <c r="K148" s="41"/>
      <c r="L148" s="45"/>
      <c r="M148" s="244"/>
      <c r="N148" s="245"/>
      <c r="O148" s="86"/>
      <c r="P148" s="86"/>
      <c r="Q148" s="86"/>
      <c r="R148" s="86"/>
      <c r="S148" s="86"/>
      <c r="T148" s="87"/>
      <c r="U148" s="39"/>
      <c r="V148" s="39"/>
      <c r="W148" s="39"/>
      <c r="X148" s="39"/>
      <c r="Y148" s="39"/>
      <c r="Z148" s="39"/>
      <c r="AA148" s="39"/>
      <c r="AB148" s="39"/>
      <c r="AC148" s="39"/>
      <c r="AD148" s="39"/>
      <c r="AE148" s="39"/>
      <c r="AT148" s="17" t="s">
        <v>294</v>
      </c>
      <c r="AU148" s="17" t="s">
        <v>89</v>
      </c>
    </row>
    <row r="149" s="13" customFormat="1">
      <c r="A149" s="13"/>
      <c r="B149" s="247"/>
      <c r="C149" s="248"/>
      <c r="D149" s="242" t="s">
        <v>248</v>
      </c>
      <c r="E149" s="249" t="s">
        <v>39</v>
      </c>
      <c r="F149" s="250" t="s">
        <v>477</v>
      </c>
      <c r="G149" s="248"/>
      <c r="H149" s="251">
        <v>1690</v>
      </c>
      <c r="I149" s="252"/>
      <c r="J149" s="248"/>
      <c r="K149" s="248"/>
      <c r="L149" s="253"/>
      <c r="M149" s="254"/>
      <c r="N149" s="255"/>
      <c r="O149" s="255"/>
      <c r="P149" s="255"/>
      <c r="Q149" s="255"/>
      <c r="R149" s="255"/>
      <c r="S149" s="255"/>
      <c r="T149" s="256"/>
      <c r="U149" s="13"/>
      <c r="V149" s="13"/>
      <c r="W149" s="13"/>
      <c r="X149" s="13"/>
      <c r="Y149" s="13"/>
      <c r="Z149" s="13"/>
      <c r="AA149" s="13"/>
      <c r="AB149" s="13"/>
      <c r="AC149" s="13"/>
      <c r="AD149" s="13"/>
      <c r="AE149" s="13"/>
      <c r="AT149" s="257" t="s">
        <v>248</v>
      </c>
      <c r="AU149" s="257" t="s">
        <v>89</v>
      </c>
      <c r="AV149" s="13" t="s">
        <v>89</v>
      </c>
      <c r="AW149" s="13" t="s">
        <v>41</v>
      </c>
      <c r="AX149" s="13" t="s">
        <v>80</v>
      </c>
      <c r="AY149" s="257" t="s">
        <v>235</v>
      </c>
    </row>
    <row r="150" s="14" customFormat="1">
      <c r="A150" s="14"/>
      <c r="B150" s="258"/>
      <c r="C150" s="259"/>
      <c r="D150" s="242" t="s">
        <v>248</v>
      </c>
      <c r="E150" s="260" t="s">
        <v>39</v>
      </c>
      <c r="F150" s="261" t="s">
        <v>250</v>
      </c>
      <c r="G150" s="259"/>
      <c r="H150" s="262">
        <v>1690</v>
      </c>
      <c r="I150" s="263"/>
      <c r="J150" s="259"/>
      <c r="K150" s="259"/>
      <c r="L150" s="264"/>
      <c r="M150" s="265"/>
      <c r="N150" s="266"/>
      <c r="O150" s="266"/>
      <c r="P150" s="266"/>
      <c r="Q150" s="266"/>
      <c r="R150" s="266"/>
      <c r="S150" s="266"/>
      <c r="T150" s="267"/>
      <c r="U150" s="14"/>
      <c r="V150" s="14"/>
      <c r="W150" s="14"/>
      <c r="X150" s="14"/>
      <c r="Y150" s="14"/>
      <c r="Z150" s="14"/>
      <c r="AA150" s="14"/>
      <c r="AB150" s="14"/>
      <c r="AC150" s="14"/>
      <c r="AD150" s="14"/>
      <c r="AE150" s="14"/>
      <c r="AT150" s="268" t="s">
        <v>248</v>
      </c>
      <c r="AU150" s="268" t="s">
        <v>89</v>
      </c>
      <c r="AV150" s="14" t="s">
        <v>242</v>
      </c>
      <c r="AW150" s="14" t="s">
        <v>41</v>
      </c>
      <c r="AX150" s="14" t="s">
        <v>87</v>
      </c>
      <c r="AY150" s="268" t="s">
        <v>235</v>
      </c>
    </row>
    <row r="151" s="2" customFormat="1" ht="21.75" customHeight="1">
      <c r="A151" s="39"/>
      <c r="B151" s="40"/>
      <c r="C151" s="229" t="s">
        <v>323</v>
      </c>
      <c r="D151" s="229" t="s">
        <v>238</v>
      </c>
      <c r="E151" s="230" t="s">
        <v>324</v>
      </c>
      <c r="F151" s="231" t="s">
        <v>325</v>
      </c>
      <c r="G151" s="232" t="s">
        <v>191</v>
      </c>
      <c r="H151" s="233">
        <v>282</v>
      </c>
      <c r="I151" s="234"/>
      <c r="J151" s="235">
        <f>ROUND(I151*H151,2)</f>
        <v>0</v>
      </c>
      <c r="K151" s="231" t="s">
        <v>241</v>
      </c>
      <c r="L151" s="45"/>
      <c r="M151" s="236" t="s">
        <v>39</v>
      </c>
      <c r="N151" s="237" t="s">
        <v>53</v>
      </c>
      <c r="O151" s="86"/>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242</v>
      </c>
      <c r="AT151" s="240" t="s">
        <v>238</v>
      </c>
      <c r="AU151" s="240" t="s">
        <v>89</v>
      </c>
      <c r="AY151" s="17" t="s">
        <v>235</v>
      </c>
      <c r="BE151" s="241">
        <f>IF(N151="základní",J151,0)</f>
        <v>0</v>
      </c>
      <c r="BF151" s="241">
        <f>IF(N151="snížená",J151,0)</f>
        <v>0</v>
      </c>
      <c r="BG151" s="241">
        <f>IF(N151="zákl. přenesená",J151,0)</f>
        <v>0</v>
      </c>
      <c r="BH151" s="241">
        <f>IF(N151="sníž. přenesená",J151,0)</f>
        <v>0</v>
      </c>
      <c r="BI151" s="241">
        <f>IF(N151="nulová",J151,0)</f>
        <v>0</v>
      </c>
      <c r="BJ151" s="17" t="s">
        <v>242</v>
      </c>
      <c r="BK151" s="241">
        <f>ROUND(I151*H151,2)</f>
        <v>0</v>
      </c>
      <c r="BL151" s="17" t="s">
        <v>242</v>
      </c>
      <c r="BM151" s="240" t="s">
        <v>492</v>
      </c>
    </row>
    <row r="152" s="2" customFormat="1">
      <c r="A152" s="39"/>
      <c r="B152" s="40"/>
      <c r="C152" s="41"/>
      <c r="D152" s="242" t="s">
        <v>244</v>
      </c>
      <c r="E152" s="41"/>
      <c r="F152" s="243" t="s">
        <v>327</v>
      </c>
      <c r="G152" s="41"/>
      <c r="H152" s="41"/>
      <c r="I152" s="149"/>
      <c r="J152" s="41"/>
      <c r="K152" s="41"/>
      <c r="L152" s="45"/>
      <c r="M152" s="244"/>
      <c r="N152" s="245"/>
      <c r="O152" s="86"/>
      <c r="P152" s="86"/>
      <c r="Q152" s="86"/>
      <c r="R152" s="86"/>
      <c r="S152" s="86"/>
      <c r="T152" s="87"/>
      <c r="U152" s="39"/>
      <c r="V152" s="39"/>
      <c r="W152" s="39"/>
      <c r="X152" s="39"/>
      <c r="Y152" s="39"/>
      <c r="Z152" s="39"/>
      <c r="AA152" s="39"/>
      <c r="AB152" s="39"/>
      <c r="AC152" s="39"/>
      <c r="AD152" s="39"/>
      <c r="AE152" s="39"/>
      <c r="AT152" s="17" t="s">
        <v>244</v>
      </c>
      <c r="AU152" s="17" t="s">
        <v>89</v>
      </c>
    </row>
    <row r="153" s="2" customFormat="1">
      <c r="A153" s="39"/>
      <c r="B153" s="40"/>
      <c r="C153" s="41"/>
      <c r="D153" s="242" t="s">
        <v>246</v>
      </c>
      <c r="E153" s="41"/>
      <c r="F153" s="246" t="s">
        <v>328</v>
      </c>
      <c r="G153" s="41"/>
      <c r="H153" s="41"/>
      <c r="I153" s="149"/>
      <c r="J153" s="41"/>
      <c r="K153" s="41"/>
      <c r="L153" s="45"/>
      <c r="M153" s="244"/>
      <c r="N153" s="245"/>
      <c r="O153" s="86"/>
      <c r="P153" s="86"/>
      <c r="Q153" s="86"/>
      <c r="R153" s="86"/>
      <c r="S153" s="86"/>
      <c r="T153" s="87"/>
      <c r="U153" s="39"/>
      <c r="V153" s="39"/>
      <c r="W153" s="39"/>
      <c r="X153" s="39"/>
      <c r="Y153" s="39"/>
      <c r="Z153" s="39"/>
      <c r="AA153" s="39"/>
      <c r="AB153" s="39"/>
      <c r="AC153" s="39"/>
      <c r="AD153" s="39"/>
      <c r="AE153" s="39"/>
      <c r="AT153" s="17" t="s">
        <v>246</v>
      </c>
      <c r="AU153" s="17" t="s">
        <v>89</v>
      </c>
    </row>
    <row r="154" s="13" customFormat="1">
      <c r="A154" s="13"/>
      <c r="B154" s="247"/>
      <c r="C154" s="248"/>
      <c r="D154" s="242" t="s">
        <v>248</v>
      </c>
      <c r="E154" s="249" t="s">
        <v>39</v>
      </c>
      <c r="F154" s="250" t="s">
        <v>493</v>
      </c>
      <c r="G154" s="248"/>
      <c r="H154" s="251">
        <v>282</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248</v>
      </c>
      <c r="AU154" s="257" t="s">
        <v>89</v>
      </c>
      <c r="AV154" s="13" t="s">
        <v>89</v>
      </c>
      <c r="AW154" s="13" t="s">
        <v>41</v>
      </c>
      <c r="AX154" s="13" t="s">
        <v>80</v>
      </c>
      <c r="AY154" s="257" t="s">
        <v>235</v>
      </c>
    </row>
    <row r="155" s="14" customFormat="1">
      <c r="A155" s="14"/>
      <c r="B155" s="258"/>
      <c r="C155" s="259"/>
      <c r="D155" s="242" t="s">
        <v>248</v>
      </c>
      <c r="E155" s="260" t="s">
        <v>39</v>
      </c>
      <c r="F155" s="261" t="s">
        <v>250</v>
      </c>
      <c r="G155" s="259"/>
      <c r="H155" s="262">
        <v>282</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248</v>
      </c>
      <c r="AU155" s="268" t="s">
        <v>89</v>
      </c>
      <c r="AV155" s="14" t="s">
        <v>242</v>
      </c>
      <c r="AW155" s="14" t="s">
        <v>41</v>
      </c>
      <c r="AX155" s="14" t="s">
        <v>87</v>
      </c>
      <c r="AY155" s="268" t="s">
        <v>235</v>
      </c>
    </row>
    <row r="156" s="2" customFormat="1" ht="21.75" customHeight="1">
      <c r="A156" s="39"/>
      <c r="B156" s="40"/>
      <c r="C156" s="229" t="s">
        <v>8</v>
      </c>
      <c r="D156" s="229" t="s">
        <v>238</v>
      </c>
      <c r="E156" s="230" t="s">
        <v>494</v>
      </c>
      <c r="F156" s="231" t="s">
        <v>495</v>
      </c>
      <c r="G156" s="232" t="s">
        <v>191</v>
      </c>
      <c r="H156" s="233">
        <v>2</v>
      </c>
      <c r="I156" s="234"/>
      <c r="J156" s="235">
        <f>ROUND(I156*H156,2)</f>
        <v>0</v>
      </c>
      <c r="K156" s="231" t="s">
        <v>241</v>
      </c>
      <c r="L156" s="45"/>
      <c r="M156" s="236" t="s">
        <v>39</v>
      </c>
      <c r="N156" s="237" t="s">
        <v>53</v>
      </c>
      <c r="O156" s="86"/>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242</v>
      </c>
      <c r="AT156" s="240" t="s">
        <v>238</v>
      </c>
      <c r="AU156" s="240" t="s">
        <v>89</v>
      </c>
      <c r="AY156" s="17" t="s">
        <v>235</v>
      </c>
      <c r="BE156" s="241">
        <f>IF(N156="základní",J156,0)</f>
        <v>0</v>
      </c>
      <c r="BF156" s="241">
        <f>IF(N156="snížená",J156,0)</f>
        <v>0</v>
      </c>
      <c r="BG156" s="241">
        <f>IF(N156="zákl. přenesená",J156,0)</f>
        <v>0</v>
      </c>
      <c r="BH156" s="241">
        <f>IF(N156="sníž. přenesená",J156,0)</f>
        <v>0</v>
      </c>
      <c r="BI156" s="241">
        <f>IF(N156="nulová",J156,0)</f>
        <v>0</v>
      </c>
      <c r="BJ156" s="17" t="s">
        <v>242</v>
      </c>
      <c r="BK156" s="241">
        <f>ROUND(I156*H156,2)</f>
        <v>0</v>
      </c>
      <c r="BL156" s="17" t="s">
        <v>242</v>
      </c>
      <c r="BM156" s="240" t="s">
        <v>496</v>
      </c>
    </row>
    <row r="157" s="2" customFormat="1">
      <c r="A157" s="39"/>
      <c r="B157" s="40"/>
      <c r="C157" s="41"/>
      <c r="D157" s="242" t="s">
        <v>244</v>
      </c>
      <c r="E157" s="41"/>
      <c r="F157" s="243" t="s">
        <v>497</v>
      </c>
      <c r="G157" s="41"/>
      <c r="H157" s="41"/>
      <c r="I157" s="149"/>
      <c r="J157" s="41"/>
      <c r="K157" s="41"/>
      <c r="L157" s="45"/>
      <c r="M157" s="244"/>
      <c r="N157" s="245"/>
      <c r="O157" s="86"/>
      <c r="P157" s="86"/>
      <c r="Q157" s="86"/>
      <c r="R157" s="86"/>
      <c r="S157" s="86"/>
      <c r="T157" s="87"/>
      <c r="U157" s="39"/>
      <c r="V157" s="39"/>
      <c r="W157" s="39"/>
      <c r="X157" s="39"/>
      <c r="Y157" s="39"/>
      <c r="Z157" s="39"/>
      <c r="AA157" s="39"/>
      <c r="AB157" s="39"/>
      <c r="AC157" s="39"/>
      <c r="AD157" s="39"/>
      <c r="AE157" s="39"/>
      <c r="AT157" s="17" t="s">
        <v>244</v>
      </c>
      <c r="AU157" s="17" t="s">
        <v>89</v>
      </c>
    </row>
    <row r="158" s="2" customFormat="1">
      <c r="A158" s="39"/>
      <c r="B158" s="40"/>
      <c r="C158" s="41"/>
      <c r="D158" s="242" t="s">
        <v>246</v>
      </c>
      <c r="E158" s="41"/>
      <c r="F158" s="246" t="s">
        <v>334</v>
      </c>
      <c r="G158" s="41"/>
      <c r="H158" s="41"/>
      <c r="I158" s="149"/>
      <c r="J158" s="41"/>
      <c r="K158" s="41"/>
      <c r="L158" s="45"/>
      <c r="M158" s="244"/>
      <c r="N158" s="245"/>
      <c r="O158" s="86"/>
      <c r="P158" s="86"/>
      <c r="Q158" s="86"/>
      <c r="R158" s="86"/>
      <c r="S158" s="86"/>
      <c r="T158" s="87"/>
      <c r="U158" s="39"/>
      <c r="V158" s="39"/>
      <c r="W158" s="39"/>
      <c r="X158" s="39"/>
      <c r="Y158" s="39"/>
      <c r="Z158" s="39"/>
      <c r="AA158" s="39"/>
      <c r="AB158" s="39"/>
      <c r="AC158" s="39"/>
      <c r="AD158" s="39"/>
      <c r="AE158" s="39"/>
      <c r="AT158" s="17" t="s">
        <v>246</v>
      </c>
      <c r="AU158" s="17" t="s">
        <v>89</v>
      </c>
    </row>
    <row r="159" s="15" customFormat="1">
      <c r="A159" s="15"/>
      <c r="B159" s="282"/>
      <c r="C159" s="283"/>
      <c r="D159" s="242" t="s">
        <v>248</v>
      </c>
      <c r="E159" s="284" t="s">
        <v>39</v>
      </c>
      <c r="F159" s="285" t="s">
        <v>498</v>
      </c>
      <c r="G159" s="283"/>
      <c r="H159" s="284" t="s">
        <v>39</v>
      </c>
      <c r="I159" s="286"/>
      <c r="J159" s="283"/>
      <c r="K159" s="283"/>
      <c r="L159" s="287"/>
      <c r="M159" s="288"/>
      <c r="N159" s="289"/>
      <c r="O159" s="289"/>
      <c r="P159" s="289"/>
      <c r="Q159" s="289"/>
      <c r="R159" s="289"/>
      <c r="S159" s="289"/>
      <c r="T159" s="290"/>
      <c r="U159" s="15"/>
      <c r="V159" s="15"/>
      <c r="W159" s="15"/>
      <c r="X159" s="15"/>
      <c r="Y159" s="15"/>
      <c r="Z159" s="15"/>
      <c r="AA159" s="15"/>
      <c r="AB159" s="15"/>
      <c r="AC159" s="15"/>
      <c r="AD159" s="15"/>
      <c r="AE159" s="15"/>
      <c r="AT159" s="291" t="s">
        <v>248</v>
      </c>
      <c r="AU159" s="291" t="s">
        <v>89</v>
      </c>
      <c r="AV159" s="15" t="s">
        <v>87</v>
      </c>
      <c r="AW159" s="15" t="s">
        <v>41</v>
      </c>
      <c r="AX159" s="15" t="s">
        <v>80</v>
      </c>
      <c r="AY159" s="291" t="s">
        <v>235</v>
      </c>
    </row>
    <row r="160" s="13" customFormat="1">
      <c r="A160" s="13"/>
      <c r="B160" s="247"/>
      <c r="C160" s="248"/>
      <c r="D160" s="242" t="s">
        <v>248</v>
      </c>
      <c r="E160" s="249" t="s">
        <v>39</v>
      </c>
      <c r="F160" s="250" t="s">
        <v>499</v>
      </c>
      <c r="G160" s="248"/>
      <c r="H160" s="251">
        <v>2</v>
      </c>
      <c r="I160" s="252"/>
      <c r="J160" s="248"/>
      <c r="K160" s="248"/>
      <c r="L160" s="253"/>
      <c r="M160" s="254"/>
      <c r="N160" s="255"/>
      <c r="O160" s="255"/>
      <c r="P160" s="255"/>
      <c r="Q160" s="255"/>
      <c r="R160" s="255"/>
      <c r="S160" s="255"/>
      <c r="T160" s="256"/>
      <c r="U160" s="13"/>
      <c r="V160" s="13"/>
      <c r="W160" s="13"/>
      <c r="X160" s="13"/>
      <c r="Y160" s="13"/>
      <c r="Z160" s="13"/>
      <c r="AA160" s="13"/>
      <c r="AB160" s="13"/>
      <c r="AC160" s="13"/>
      <c r="AD160" s="13"/>
      <c r="AE160" s="13"/>
      <c r="AT160" s="257" t="s">
        <v>248</v>
      </c>
      <c r="AU160" s="257" t="s">
        <v>89</v>
      </c>
      <c r="AV160" s="13" t="s">
        <v>89</v>
      </c>
      <c r="AW160" s="13" t="s">
        <v>41</v>
      </c>
      <c r="AX160" s="13" t="s">
        <v>80</v>
      </c>
      <c r="AY160" s="257" t="s">
        <v>235</v>
      </c>
    </row>
    <row r="161" s="14" customFormat="1">
      <c r="A161" s="14"/>
      <c r="B161" s="258"/>
      <c r="C161" s="259"/>
      <c r="D161" s="242" t="s">
        <v>248</v>
      </c>
      <c r="E161" s="260" t="s">
        <v>39</v>
      </c>
      <c r="F161" s="261" t="s">
        <v>250</v>
      </c>
      <c r="G161" s="259"/>
      <c r="H161" s="262">
        <v>2</v>
      </c>
      <c r="I161" s="263"/>
      <c r="J161" s="259"/>
      <c r="K161" s="259"/>
      <c r="L161" s="264"/>
      <c r="M161" s="265"/>
      <c r="N161" s="266"/>
      <c r="O161" s="266"/>
      <c r="P161" s="266"/>
      <c r="Q161" s="266"/>
      <c r="R161" s="266"/>
      <c r="S161" s="266"/>
      <c r="T161" s="267"/>
      <c r="U161" s="14"/>
      <c r="V161" s="14"/>
      <c r="W161" s="14"/>
      <c r="X161" s="14"/>
      <c r="Y161" s="14"/>
      <c r="Z161" s="14"/>
      <c r="AA161" s="14"/>
      <c r="AB161" s="14"/>
      <c r="AC161" s="14"/>
      <c r="AD161" s="14"/>
      <c r="AE161" s="14"/>
      <c r="AT161" s="268" t="s">
        <v>248</v>
      </c>
      <c r="AU161" s="268" t="s">
        <v>89</v>
      </c>
      <c r="AV161" s="14" t="s">
        <v>242</v>
      </c>
      <c r="AW161" s="14" t="s">
        <v>41</v>
      </c>
      <c r="AX161" s="14" t="s">
        <v>87</v>
      </c>
      <c r="AY161" s="268" t="s">
        <v>235</v>
      </c>
    </row>
    <row r="162" s="2" customFormat="1" ht="21.75" customHeight="1">
      <c r="A162" s="39"/>
      <c r="B162" s="40"/>
      <c r="C162" s="229" t="s">
        <v>336</v>
      </c>
      <c r="D162" s="229" t="s">
        <v>238</v>
      </c>
      <c r="E162" s="230" t="s">
        <v>330</v>
      </c>
      <c r="F162" s="231" t="s">
        <v>331</v>
      </c>
      <c r="G162" s="232" t="s">
        <v>191</v>
      </c>
      <c r="H162" s="233">
        <v>2</v>
      </c>
      <c r="I162" s="234"/>
      <c r="J162" s="235">
        <f>ROUND(I162*H162,2)</f>
        <v>0</v>
      </c>
      <c r="K162" s="231" t="s">
        <v>241</v>
      </c>
      <c r="L162" s="45"/>
      <c r="M162" s="236" t="s">
        <v>39</v>
      </c>
      <c r="N162" s="237" t="s">
        <v>53</v>
      </c>
      <c r="O162" s="86"/>
      <c r="P162" s="238">
        <f>O162*H162</f>
        <v>0</v>
      </c>
      <c r="Q162" s="238">
        <v>0</v>
      </c>
      <c r="R162" s="238">
        <f>Q162*H162</f>
        <v>0</v>
      </c>
      <c r="S162" s="238">
        <v>0</v>
      </c>
      <c r="T162" s="239">
        <f>S162*H162</f>
        <v>0</v>
      </c>
      <c r="U162" s="39"/>
      <c r="V162" s="39"/>
      <c r="W162" s="39"/>
      <c r="X162" s="39"/>
      <c r="Y162" s="39"/>
      <c r="Z162" s="39"/>
      <c r="AA162" s="39"/>
      <c r="AB162" s="39"/>
      <c r="AC162" s="39"/>
      <c r="AD162" s="39"/>
      <c r="AE162" s="39"/>
      <c r="AR162" s="240" t="s">
        <v>242</v>
      </c>
      <c r="AT162" s="240" t="s">
        <v>238</v>
      </c>
      <c r="AU162" s="240" t="s">
        <v>89</v>
      </c>
      <c r="AY162" s="17" t="s">
        <v>235</v>
      </c>
      <c r="BE162" s="241">
        <f>IF(N162="základní",J162,0)</f>
        <v>0</v>
      </c>
      <c r="BF162" s="241">
        <f>IF(N162="snížená",J162,0)</f>
        <v>0</v>
      </c>
      <c r="BG162" s="241">
        <f>IF(N162="zákl. přenesená",J162,0)</f>
        <v>0</v>
      </c>
      <c r="BH162" s="241">
        <f>IF(N162="sníž. přenesená",J162,0)</f>
        <v>0</v>
      </c>
      <c r="BI162" s="241">
        <f>IF(N162="nulová",J162,0)</f>
        <v>0</v>
      </c>
      <c r="BJ162" s="17" t="s">
        <v>242</v>
      </c>
      <c r="BK162" s="241">
        <f>ROUND(I162*H162,2)</f>
        <v>0</v>
      </c>
      <c r="BL162" s="17" t="s">
        <v>242</v>
      </c>
      <c r="BM162" s="240" t="s">
        <v>500</v>
      </c>
    </row>
    <row r="163" s="2" customFormat="1">
      <c r="A163" s="39"/>
      <c r="B163" s="40"/>
      <c r="C163" s="41"/>
      <c r="D163" s="242" t="s">
        <v>244</v>
      </c>
      <c r="E163" s="41"/>
      <c r="F163" s="243" t="s">
        <v>333</v>
      </c>
      <c r="G163" s="41"/>
      <c r="H163" s="41"/>
      <c r="I163" s="149"/>
      <c r="J163" s="41"/>
      <c r="K163" s="41"/>
      <c r="L163" s="45"/>
      <c r="M163" s="244"/>
      <c r="N163" s="245"/>
      <c r="O163" s="86"/>
      <c r="P163" s="86"/>
      <c r="Q163" s="86"/>
      <c r="R163" s="86"/>
      <c r="S163" s="86"/>
      <c r="T163" s="87"/>
      <c r="U163" s="39"/>
      <c r="V163" s="39"/>
      <c r="W163" s="39"/>
      <c r="X163" s="39"/>
      <c r="Y163" s="39"/>
      <c r="Z163" s="39"/>
      <c r="AA163" s="39"/>
      <c r="AB163" s="39"/>
      <c r="AC163" s="39"/>
      <c r="AD163" s="39"/>
      <c r="AE163" s="39"/>
      <c r="AT163" s="17" t="s">
        <v>244</v>
      </c>
      <c r="AU163" s="17" t="s">
        <v>89</v>
      </c>
    </row>
    <row r="164" s="2" customFormat="1">
      <c r="A164" s="39"/>
      <c r="B164" s="40"/>
      <c r="C164" s="41"/>
      <c r="D164" s="242" t="s">
        <v>246</v>
      </c>
      <c r="E164" s="41"/>
      <c r="F164" s="246" t="s">
        <v>334</v>
      </c>
      <c r="G164" s="41"/>
      <c r="H164" s="41"/>
      <c r="I164" s="149"/>
      <c r="J164" s="41"/>
      <c r="K164" s="41"/>
      <c r="L164" s="45"/>
      <c r="M164" s="244"/>
      <c r="N164" s="245"/>
      <c r="O164" s="86"/>
      <c r="P164" s="86"/>
      <c r="Q164" s="86"/>
      <c r="R164" s="86"/>
      <c r="S164" s="86"/>
      <c r="T164" s="87"/>
      <c r="U164" s="39"/>
      <c r="V164" s="39"/>
      <c r="W164" s="39"/>
      <c r="X164" s="39"/>
      <c r="Y164" s="39"/>
      <c r="Z164" s="39"/>
      <c r="AA164" s="39"/>
      <c r="AB164" s="39"/>
      <c r="AC164" s="39"/>
      <c r="AD164" s="39"/>
      <c r="AE164" s="39"/>
      <c r="AT164" s="17" t="s">
        <v>246</v>
      </c>
      <c r="AU164" s="17" t="s">
        <v>89</v>
      </c>
    </row>
    <row r="165" s="15" customFormat="1">
      <c r="A165" s="15"/>
      <c r="B165" s="282"/>
      <c r="C165" s="283"/>
      <c r="D165" s="242" t="s">
        <v>248</v>
      </c>
      <c r="E165" s="284" t="s">
        <v>39</v>
      </c>
      <c r="F165" s="285" t="s">
        <v>498</v>
      </c>
      <c r="G165" s="283"/>
      <c r="H165" s="284" t="s">
        <v>39</v>
      </c>
      <c r="I165" s="286"/>
      <c r="J165" s="283"/>
      <c r="K165" s="283"/>
      <c r="L165" s="287"/>
      <c r="M165" s="288"/>
      <c r="N165" s="289"/>
      <c r="O165" s="289"/>
      <c r="P165" s="289"/>
      <c r="Q165" s="289"/>
      <c r="R165" s="289"/>
      <c r="S165" s="289"/>
      <c r="T165" s="290"/>
      <c r="U165" s="15"/>
      <c r="V165" s="15"/>
      <c r="W165" s="15"/>
      <c r="X165" s="15"/>
      <c r="Y165" s="15"/>
      <c r="Z165" s="15"/>
      <c r="AA165" s="15"/>
      <c r="AB165" s="15"/>
      <c r="AC165" s="15"/>
      <c r="AD165" s="15"/>
      <c r="AE165" s="15"/>
      <c r="AT165" s="291" t="s">
        <v>248</v>
      </c>
      <c r="AU165" s="291" t="s">
        <v>89</v>
      </c>
      <c r="AV165" s="15" t="s">
        <v>87</v>
      </c>
      <c r="AW165" s="15" t="s">
        <v>41</v>
      </c>
      <c r="AX165" s="15" t="s">
        <v>80</v>
      </c>
      <c r="AY165" s="291" t="s">
        <v>235</v>
      </c>
    </row>
    <row r="166" s="13" customFormat="1">
      <c r="A166" s="13"/>
      <c r="B166" s="247"/>
      <c r="C166" s="248"/>
      <c r="D166" s="242" t="s">
        <v>248</v>
      </c>
      <c r="E166" s="249" t="s">
        <v>39</v>
      </c>
      <c r="F166" s="250" t="s">
        <v>501</v>
      </c>
      <c r="G166" s="248"/>
      <c r="H166" s="251">
        <v>2</v>
      </c>
      <c r="I166" s="252"/>
      <c r="J166" s="248"/>
      <c r="K166" s="248"/>
      <c r="L166" s="253"/>
      <c r="M166" s="254"/>
      <c r="N166" s="255"/>
      <c r="O166" s="255"/>
      <c r="P166" s="255"/>
      <c r="Q166" s="255"/>
      <c r="R166" s="255"/>
      <c r="S166" s="255"/>
      <c r="T166" s="256"/>
      <c r="U166" s="13"/>
      <c r="V166" s="13"/>
      <c r="W166" s="13"/>
      <c r="X166" s="13"/>
      <c r="Y166" s="13"/>
      <c r="Z166" s="13"/>
      <c r="AA166" s="13"/>
      <c r="AB166" s="13"/>
      <c r="AC166" s="13"/>
      <c r="AD166" s="13"/>
      <c r="AE166" s="13"/>
      <c r="AT166" s="257" t="s">
        <v>248</v>
      </c>
      <c r="AU166" s="257" t="s">
        <v>89</v>
      </c>
      <c r="AV166" s="13" t="s">
        <v>89</v>
      </c>
      <c r="AW166" s="13" t="s">
        <v>41</v>
      </c>
      <c r="AX166" s="13" t="s">
        <v>80</v>
      </c>
      <c r="AY166" s="257" t="s">
        <v>235</v>
      </c>
    </row>
    <row r="167" s="14" customFormat="1">
      <c r="A167" s="14"/>
      <c r="B167" s="258"/>
      <c r="C167" s="259"/>
      <c r="D167" s="242" t="s">
        <v>248</v>
      </c>
      <c r="E167" s="260" t="s">
        <v>39</v>
      </c>
      <c r="F167" s="261" t="s">
        <v>250</v>
      </c>
      <c r="G167" s="259"/>
      <c r="H167" s="262">
        <v>2</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248</v>
      </c>
      <c r="AU167" s="268" t="s">
        <v>89</v>
      </c>
      <c r="AV167" s="14" t="s">
        <v>242</v>
      </c>
      <c r="AW167" s="14" t="s">
        <v>41</v>
      </c>
      <c r="AX167" s="14" t="s">
        <v>87</v>
      </c>
      <c r="AY167" s="268" t="s">
        <v>235</v>
      </c>
    </row>
    <row r="168" s="2" customFormat="1" ht="21.75" customHeight="1">
      <c r="A168" s="39"/>
      <c r="B168" s="40"/>
      <c r="C168" s="229" t="s">
        <v>344</v>
      </c>
      <c r="D168" s="229" t="s">
        <v>238</v>
      </c>
      <c r="E168" s="230" t="s">
        <v>345</v>
      </c>
      <c r="F168" s="231" t="s">
        <v>346</v>
      </c>
      <c r="G168" s="232" t="s">
        <v>186</v>
      </c>
      <c r="H168" s="233">
        <v>0.84499999999999997</v>
      </c>
      <c r="I168" s="234"/>
      <c r="J168" s="235">
        <f>ROUND(I168*H168,2)</f>
        <v>0</v>
      </c>
      <c r="K168" s="231" t="s">
        <v>241</v>
      </c>
      <c r="L168" s="45"/>
      <c r="M168" s="236" t="s">
        <v>39</v>
      </c>
      <c r="N168" s="237" t="s">
        <v>53</v>
      </c>
      <c r="O168" s="86"/>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242</v>
      </c>
      <c r="AT168" s="240" t="s">
        <v>238</v>
      </c>
      <c r="AU168" s="240" t="s">
        <v>89</v>
      </c>
      <c r="AY168" s="17" t="s">
        <v>235</v>
      </c>
      <c r="BE168" s="241">
        <f>IF(N168="základní",J168,0)</f>
        <v>0</v>
      </c>
      <c r="BF168" s="241">
        <f>IF(N168="snížená",J168,0)</f>
        <v>0</v>
      </c>
      <c r="BG168" s="241">
        <f>IF(N168="zákl. přenesená",J168,0)</f>
        <v>0</v>
      </c>
      <c r="BH168" s="241">
        <f>IF(N168="sníž. přenesená",J168,0)</f>
        <v>0</v>
      </c>
      <c r="BI168" s="241">
        <f>IF(N168="nulová",J168,0)</f>
        <v>0</v>
      </c>
      <c r="BJ168" s="17" t="s">
        <v>242</v>
      </c>
      <c r="BK168" s="241">
        <f>ROUND(I168*H168,2)</f>
        <v>0</v>
      </c>
      <c r="BL168" s="17" t="s">
        <v>242</v>
      </c>
      <c r="BM168" s="240" t="s">
        <v>502</v>
      </c>
    </row>
    <row r="169" s="2" customFormat="1">
      <c r="A169" s="39"/>
      <c r="B169" s="40"/>
      <c r="C169" s="41"/>
      <c r="D169" s="242" t="s">
        <v>244</v>
      </c>
      <c r="E169" s="41"/>
      <c r="F169" s="243" t="s">
        <v>348</v>
      </c>
      <c r="G169" s="41"/>
      <c r="H169" s="41"/>
      <c r="I169" s="149"/>
      <c r="J169" s="41"/>
      <c r="K169" s="41"/>
      <c r="L169" s="45"/>
      <c r="M169" s="244"/>
      <c r="N169" s="245"/>
      <c r="O169" s="86"/>
      <c r="P169" s="86"/>
      <c r="Q169" s="86"/>
      <c r="R169" s="86"/>
      <c r="S169" s="86"/>
      <c r="T169" s="87"/>
      <c r="U169" s="39"/>
      <c r="V169" s="39"/>
      <c r="W169" s="39"/>
      <c r="X169" s="39"/>
      <c r="Y169" s="39"/>
      <c r="Z169" s="39"/>
      <c r="AA169" s="39"/>
      <c r="AB169" s="39"/>
      <c r="AC169" s="39"/>
      <c r="AD169" s="39"/>
      <c r="AE169" s="39"/>
      <c r="AT169" s="17" t="s">
        <v>244</v>
      </c>
      <c r="AU169" s="17" t="s">
        <v>89</v>
      </c>
    </row>
    <row r="170" s="13" customFormat="1">
      <c r="A170" s="13"/>
      <c r="B170" s="247"/>
      <c r="C170" s="248"/>
      <c r="D170" s="242" t="s">
        <v>248</v>
      </c>
      <c r="E170" s="249" t="s">
        <v>39</v>
      </c>
      <c r="F170" s="250" t="s">
        <v>503</v>
      </c>
      <c r="G170" s="248"/>
      <c r="H170" s="251">
        <v>0.84499999999999997</v>
      </c>
      <c r="I170" s="252"/>
      <c r="J170" s="248"/>
      <c r="K170" s="248"/>
      <c r="L170" s="253"/>
      <c r="M170" s="254"/>
      <c r="N170" s="255"/>
      <c r="O170" s="255"/>
      <c r="P170" s="255"/>
      <c r="Q170" s="255"/>
      <c r="R170" s="255"/>
      <c r="S170" s="255"/>
      <c r="T170" s="256"/>
      <c r="U170" s="13"/>
      <c r="V170" s="13"/>
      <c r="W170" s="13"/>
      <c r="X170" s="13"/>
      <c r="Y170" s="13"/>
      <c r="Z170" s="13"/>
      <c r="AA170" s="13"/>
      <c r="AB170" s="13"/>
      <c r="AC170" s="13"/>
      <c r="AD170" s="13"/>
      <c r="AE170" s="13"/>
      <c r="AT170" s="257" t="s">
        <v>248</v>
      </c>
      <c r="AU170" s="257" t="s">
        <v>89</v>
      </c>
      <c r="AV170" s="13" t="s">
        <v>89</v>
      </c>
      <c r="AW170" s="13" t="s">
        <v>41</v>
      </c>
      <c r="AX170" s="13" t="s">
        <v>80</v>
      </c>
      <c r="AY170" s="257" t="s">
        <v>235</v>
      </c>
    </row>
    <row r="171" s="15" customFormat="1">
      <c r="A171" s="15"/>
      <c r="B171" s="282"/>
      <c r="C171" s="283"/>
      <c r="D171" s="242" t="s">
        <v>248</v>
      </c>
      <c r="E171" s="284" t="s">
        <v>39</v>
      </c>
      <c r="F171" s="285" t="s">
        <v>504</v>
      </c>
      <c r="G171" s="283"/>
      <c r="H171" s="284" t="s">
        <v>39</v>
      </c>
      <c r="I171" s="286"/>
      <c r="J171" s="283"/>
      <c r="K171" s="283"/>
      <c r="L171" s="287"/>
      <c r="M171" s="288"/>
      <c r="N171" s="289"/>
      <c r="O171" s="289"/>
      <c r="P171" s="289"/>
      <c r="Q171" s="289"/>
      <c r="R171" s="289"/>
      <c r="S171" s="289"/>
      <c r="T171" s="290"/>
      <c r="U171" s="15"/>
      <c r="V171" s="15"/>
      <c r="W171" s="15"/>
      <c r="X171" s="15"/>
      <c r="Y171" s="15"/>
      <c r="Z171" s="15"/>
      <c r="AA171" s="15"/>
      <c r="AB171" s="15"/>
      <c r="AC171" s="15"/>
      <c r="AD171" s="15"/>
      <c r="AE171" s="15"/>
      <c r="AT171" s="291" t="s">
        <v>248</v>
      </c>
      <c r="AU171" s="291" t="s">
        <v>89</v>
      </c>
      <c r="AV171" s="15" t="s">
        <v>87</v>
      </c>
      <c r="AW171" s="15" t="s">
        <v>41</v>
      </c>
      <c r="AX171" s="15" t="s">
        <v>80</v>
      </c>
      <c r="AY171" s="291" t="s">
        <v>235</v>
      </c>
    </row>
    <row r="172" s="14" customFormat="1">
      <c r="A172" s="14"/>
      <c r="B172" s="258"/>
      <c r="C172" s="259"/>
      <c r="D172" s="242" t="s">
        <v>248</v>
      </c>
      <c r="E172" s="260" t="s">
        <v>435</v>
      </c>
      <c r="F172" s="261" t="s">
        <v>250</v>
      </c>
      <c r="G172" s="259"/>
      <c r="H172" s="262">
        <v>0.84499999999999997</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248</v>
      </c>
      <c r="AU172" s="268" t="s">
        <v>89</v>
      </c>
      <c r="AV172" s="14" t="s">
        <v>242</v>
      </c>
      <c r="AW172" s="14" t="s">
        <v>41</v>
      </c>
      <c r="AX172" s="14" t="s">
        <v>87</v>
      </c>
      <c r="AY172" s="268" t="s">
        <v>235</v>
      </c>
    </row>
    <row r="173" s="2" customFormat="1" ht="21.75" customHeight="1">
      <c r="A173" s="39"/>
      <c r="B173" s="40"/>
      <c r="C173" s="229" t="s">
        <v>351</v>
      </c>
      <c r="D173" s="229" t="s">
        <v>238</v>
      </c>
      <c r="E173" s="230" t="s">
        <v>352</v>
      </c>
      <c r="F173" s="231" t="s">
        <v>353</v>
      </c>
      <c r="G173" s="232" t="s">
        <v>186</v>
      </c>
      <c r="H173" s="233">
        <v>0.84499999999999997</v>
      </c>
      <c r="I173" s="234"/>
      <c r="J173" s="235">
        <f>ROUND(I173*H173,2)</f>
        <v>0</v>
      </c>
      <c r="K173" s="231" t="s">
        <v>241</v>
      </c>
      <c r="L173" s="45"/>
      <c r="M173" s="236" t="s">
        <v>39</v>
      </c>
      <c r="N173" s="237" t="s">
        <v>53</v>
      </c>
      <c r="O173" s="86"/>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242</v>
      </c>
      <c r="AT173" s="240" t="s">
        <v>238</v>
      </c>
      <c r="AU173" s="240" t="s">
        <v>89</v>
      </c>
      <c r="AY173" s="17" t="s">
        <v>235</v>
      </c>
      <c r="BE173" s="241">
        <f>IF(N173="základní",J173,0)</f>
        <v>0</v>
      </c>
      <c r="BF173" s="241">
        <f>IF(N173="snížená",J173,0)</f>
        <v>0</v>
      </c>
      <c r="BG173" s="241">
        <f>IF(N173="zákl. přenesená",J173,0)</f>
        <v>0</v>
      </c>
      <c r="BH173" s="241">
        <f>IF(N173="sníž. přenesená",J173,0)</f>
        <v>0</v>
      </c>
      <c r="BI173" s="241">
        <f>IF(N173="nulová",J173,0)</f>
        <v>0</v>
      </c>
      <c r="BJ173" s="17" t="s">
        <v>242</v>
      </c>
      <c r="BK173" s="241">
        <f>ROUND(I173*H173,2)</f>
        <v>0</v>
      </c>
      <c r="BL173" s="17" t="s">
        <v>242</v>
      </c>
      <c r="BM173" s="240" t="s">
        <v>505</v>
      </c>
    </row>
    <row r="174" s="2" customFormat="1">
      <c r="A174" s="39"/>
      <c r="B174" s="40"/>
      <c r="C174" s="41"/>
      <c r="D174" s="242" t="s">
        <v>244</v>
      </c>
      <c r="E174" s="41"/>
      <c r="F174" s="243" t="s">
        <v>355</v>
      </c>
      <c r="G174" s="41"/>
      <c r="H174" s="41"/>
      <c r="I174" s="149"/>
      <c r="J174" s="41"/>
      <c r="K174" s="41"/>
      <c r="L174" s="45"/>
      <c r="M174" s="244"/>
      <c r="N174" s="245"/>
      <c r="O174" s="86"/>
      <c r="P174" s="86"/>
      <c r="Q174" s="86"/>
      <c r="R174" s="86"/>
      <c r="S174" s="86"/>
      <c r="T174" s="87"/>
      <c r="U174" s="39"/>
      <c r="V174" s="39"/>
      <c r="W174" s="39"/>
      <c r="X174" s="39"/>
      <c r="Y174" s="39"/>
      <c r="Z174" s="39"/>
      <c r="AA174" s="39"/>
      <c r="AB174" s="39"/>
      <c r="AC174" s="39"/>
      <c r="AD174" s="39"/>
      <c r="AE174" s="39"/>
      <c r="AT174" s="17" t="s">
        <v>244</v>
      </c>
      <c r="AU174" s="17" t="s">
        <v>89</v>
      </c>
    </row>
    <row r="175" s="2" customFormat="1">
      <c r="A175" s="39"/>
      <c r="B175" s="40"/>
      <c r="C175" s="41"/>
      <c r="D175" s="242" t="s">
        <v>246</v>
      </c>
      <c r="E175" s="41"/>
      <c r="F175" s="246" t="s">
        <v>356</v>
      </c>
      <c r="G175" s="41"/>
      <c r="H175" s="41"/>
      <c r="I175" s="149"/>
      <c r="J175" s="41"/>
      <c r="K175" s="41"/>
      <c r="L175" s="45"/>
      <c r="M175" s="244"/>
      <c r="N175" s="245"/>
      <c r="O175" s="86"/>
      <c r="P175" s="86"/>
      <c r="Q175" s="86"/>
      <c r="R175" s="86"/>
      <c r="S175" s="86"/>
      <c r="T175" s="87"/>
      <c r="U175" s="39"/>
      <c r="V175" s="39"/>
      <c r="W175" s="39"/>
      <c r="X175" s="39"/>
      <c r="Y175" s="39"/>
      <c r="Z175" s="39"/>
      <c r="AA175" s="39"/>
      <c r="AB175" s="39"/>
      <c r="AC175" s="39"/>
      <c r="AD175" s="39"/>
      <c r="AE175" s="39"/>
      <c r="AT175" s="17" t="s">
        <v>246</v>
      </c>
      <c r="AU175" s="17" t="s">
        <v>89</v>
      </c>
    </row>
    <row r="176" s="13" customFormat="1">
      <c r="A176" s="13"/>
      <c r="B176" s="247"/>
      <c r="C176" s="248"/>
      <c r="D176" s="242" t="s">
        <v>248</v>
      </c>
      <c r="E176" s="249" t="s">
        <v>39</v>
      </c>
      <c r="F176" s="250" t="s">
        <v>435</v>
      </c>
      <c r="G176" s="248"/>
      <c r="H176" s="251">
        <v>0.84499999999999997</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248</v>
      </c>
      <c r="AU176" s="257" t="s">
        <v>89</v>
      </c>
      <c r="AV176" s="13" t="s">
        <v>89</v>
      </c>
      <c r="AW176" s="13" t="s">
        <v>41</v>
      </c>
      <c r="AX176" s="13" t="s">
        <v>80</v>
      </c>
      <c r="AY176" s="257" t="s">
        <v>235</v>
      </c>
    </row>
    <row r="177" s="14" customFormat="1">
      <c r="A177" s="14"/>
      <c r="B177" s="258"/>
      <c r="C177" s="259"/>
      <c r="D177" s="242" t="s">
        <v>248</v>
      </c>
      <c r="E177" s="260" t="s">
        <v>39</v>
      </c>
      <c r="F177" s="261" t="s">
        <v>250</v>
      </c>
      <c r="G177" s="259"/>
      <c r="H177" s="262">
        <v>0.84499999999999997</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248</v>
      </c>
      <c r="AU177" s="268" t="s">
        <v>89</v>
      </c>
      <c r="AV177" s="14" t="s">
        <v>242</v>
      </c>
      <c r="AW177" s="14" t="s">
        <v>41</v>
      </c>
      <c r="AX177" s="14" t="s">
        <v>87</v>
      </c>
      <c r="AY177" s="268" t="s">
        <v>235</v>
      </c>
    </row>
    <row r="178" s="2" customFormat="1" ht="21.75" customHeight="1">
      <c r="A178" s="39"/>
      <c r="B178" s="40"/>
      <c r="C178" s="229" t="s">
        <v>358</v>
      </c>
      <c r="D178" s="229" t="s">
        <v>238</v>
      </c>
      <c r="E178" s="230" t="s">
        <v>506</v>
      </c>
      <c r="F178" s="231" t="s">
        <v>507</v>
      </c>
      <c r="G178" s="232" t="s">
        <v>197</v>
      </c>
      <c r="H178" s="233">
        <v>1690</v>
      </c>
      <c r="I178" s="234"/>
      <c r="J178" s="235">
        <f>ROUND(I178*H178,2)</f>
        <v>0</v>
      </c>
      <c r="K178" s="231" t="s">
        <v>241</v>
      </c>
      <c r="L178" s="45"/>
      <c r="M178" s="236" t="s">
        <v>39</v>
      </c>
      <c r="N178" s="237" t="s">
        <v>53</v>
      </c>
      <c r="O178" s="86"/>
      <c r="P178" s="238">
        <f>O178*H178</f>
        <v>0</v>
      </c>
      <c r="Q178" s="238">
        <v>0</v>
      </c>
      <c r="R178" s="238">
        <f>Q178*H178</f>
        <v>0</v>
      </c>
      <c r="S178" s="238">
        <v>0</v>
      </c>
      <c r="T178" s="239">
        <f>S178*H178</f>
        <v>0</v>
      </c>
      <c r="U178" s="39"/>
      <c r="V178" s="39"/>
      <c r="W178" s="39"/>
      <c r="X178" s="39"/>
      <c r="Y178" s="39"/>
      <c r="Z178" s="39"/>
      <c r="AA178" s="39"/>
      <c r="AB178" s="39"/>
      <c r="AC178" s="39"/>
      <c r="AD178" s="39"/>
      <c r="AE178" s="39"/>
      <c r="AR178" s="240" t="s">
        <v>242</v>
      </c>
      <c r="AT178" s="240" t="s">
        <v>238</v>
      </c>
      <c r="AU178" s="240" t="s">
        <v>89</v>
      </c>
      <c r="AY178" s="17" t="s">
        <v>235</v>
      </c>
      <c r="BE178" s="241">
        <f>IF(N178="základní",J178,0)</f>
        <v>0</v>
      </c>
      <c r="BF178" s="241">
        <f>IF(N178="snížená",J178,0)</f>
        <v>0</v>
      </c>
      <c r="BG178" s="241">
        <f>IF(N178="zákl. přenesená",J178,0)</f>
        <v>0</v>
      </c>
      <c r="BH178" s="241">
        <f>IF(N178="sníž. přenesená",J178,0)</f>
        <v>0</v>
      </c>
      <c r="BI178" s="241">
        <f>IF(N178="nulová",J178,0)</f>
        <v>0</v>
      </c>
      <c r="BJ178" s="17" t="s">
        <v>242</v>
      </c>
      <c r="BK178" s="241">
        <f>ROUND(I178*H178,2)</f>
        <v>0</v>
      </c>
      <c r="BL178" s="17" t="s">
        <v>242</v>
      </c>
      <c r="BM178" s="240" t="s">
        <v>508</v>
      </c>
    </row>
    <row r="179" s="2" customFormat="1">
      <c r="A179" s="39"/>
      <c r="B179" s="40"/>
      <c r="C179" s="41"/>
      <c r="D179" s="242" t="s">
        <v>244</v>
      </c>
      <c r="E179" s="41"/>
      <c r="F179" s="243" t="s">
        <v>509</v>
      </c>
      <c r="G179" s="41"/>
      <c r="H179" s="41"/>
      <c r="I179" s="149"/>
      <c r="J179" s="41"/>
      <c r="K179" s="41"/>
      <c r="L179" s="45"/>
      <c r="M179" s="244"/>
      <c r="N179" s="245"/>
      <c r="O179" s="86"/>
      <c r="P179" s="86"/>
      <c r="Q179" s="86"/>
      <c r="R179" s="86"/>
      <c r="S179" s="86"/>
      <c r="T179" s="87"/>
      <c r="U179" s="39"/>
      <c r="V179" s="39"/>
      <c r="W179" s="39"/>
      <c r="X179" s="39"/>
      <c r="Y179" s="39"/>
      <c r="Z179" s="39"/>
      <c r="AA179" s="39"/>
      <c r="AB179" s="39"/>
      <c r="AC179" s="39"/>
      <c r="AD179" s="39"/>
      <c r="AE179" s="39"/>
      <c r="AT179" s="17" t="s">
        <v>244</v>
      </c>
      <c r="AU179" s="17" t="s">
        <v>89</v>
      </c>
    </row>
    <row r="180" s="2" customFormat="1">
      <c r="A180" s="39"/>
      <c r="B180" s="40"/>
      <c r="C180" s="41"/>
      <c r="D180" s="242" t="s">
        <v>246</v>
      </c>
      <c r="E180" s="41"/>
      <c r="F180" s="246" t="s">
        <v>510</v>
      </c>
      <c r="G180" s="41"/>
      <c r="H180" s="41"/>
      <c r="I180" s="149"/>
      <c r="J180" s="41"/>
      <c r="K180" s="41"/>
      <c r="L180" s="45"/>
      <c r="M180" s="244"/>
      <c r="N180" s="245"/>
      <c r="O180" s="86"/>
      <c r="P180" s="86"/>
      <c r="Q180" s="86"/>
      <c r="R180" s="86"/>
      <c r="S180" s="86"/>
      <c r="T180" s="87"/>
      <c r="U180" s="39"/>
      <c r="V180" s="39"/>
      <c r="W180" s="39"/>
      <c r="X180" s="39"/>
      <c r="Y180" s="39"/>
      <c r="Z180" s="39"/>
      <c r="AA180" s="39"/>
      <c r="AB180" s="39"/>
      <c r="AC180" s="39"/>
      <c r="AD180" s="39"/>
      <c r="AE180" s="39"/>
      <c r="AT180" s="17" t="s">
        <v>246</v>
      </c>
      <c r="AU180" s="17" t="s">
        <v>89</v>
      </c>
    </row>
    <row r="181" s="13" customFormat="1">
      <c r="A181" s="13"/>
      <c r="B181" s="247"/>
      <c r="C181" s="248"/>
      <c r="D181" s="242" t="s">
        <v>248</v>
      </c>
      <c r="E181" s="249" t="s">
        <v>39</v>
      </c>
      <c r="F181" s="250" t="s">
        <v>438</v>
      </c>
      <c r="G181" s="248"/>
      <c r="H181" s="251">
        <v>1690</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248</v>
      </c>
      <c r="AU181" s="257" t="s">
        <v>89</v>
      </c>
      <c r="AV181" s="13" t="s">
        <v>89</v>
      </c>
      <c r="AW181" s="13" t="s">
        <v>41</v>
      </c>
      <c r="AX181" s="13" t="s">
        <v>80</v>
      </c>
      <c r="AY181" s="257" t="s">
        <v>235</v>
      </c>
    </row>
    <row r="182" s="14" customFormat="1">
      <c r="A182" s="14"/>
      <c r="B182" s="258"/>
      <c r="C182" s="259"/>
      <c r="D182" s="242" t="s">
        <v>248</v>
      </c>
      <c r="E182" s="260" t="s">
        <v>39</v>
      </c>
      <c r="F182" s="261" t="s">
        <v>250</v>
      </c>
      <c r="G182" s="259"/>
      <c r="H182" s="262">
        <v>1690</v>
      </c>
      <c r="I182" s="263"/>
      <c r="J182" s="259"/>
      <c r="K182" s="259"/>
      <c r="L182" s="264"/>
      <c r="M182" s="265"/>
      <c r="N182" s="266"/>
      <c r="O182" s="266"/>
      <c r="P182" s="266"/>
      <c r="Q182" s="266"/>
      <c r="R182" s="266"/>
      <c r="S182" s="266"/>
      <c r="T182" s="267"/>
      <c r="U182" s="14"/>
      <c r="V182" s="14"/>
      <c r="W182" s="14"/>
      <c r="X182" s="14"/>
      <c r="Y182" s="14"/>
      <c r="Z182" s="14"/>
      <c r="AA182" s="14"/>
      <c r="AB182" s="14"/>
      <c r="AC182" s="14"/>
      <c r="AD182" s="14"/>
      <c r="AE182" s="14"/>
      <c r="AT182" s="268" t="s">
        <v>248</v>
      </c>
      <c r="AU182" s="268" t="s">
        <v>89</v>
      </c>
      <c r="AV182" s="14" t="s">
        <v>242</v>
      </c>
      <c r="AW182" s="14" t="s">
        <v>41</v>
      </c>
      <c r="AX182" s="14" t="s">
        <v>87</v>
      </c>
      <c r="AY182" s="268" t="s">
        <v>235</v>
      </c>
    </row>
    <row r="183" s="2" customFormat="1" ht="21.75" customHeight="1">
      <c r="A183" s="39"/>
      <c r="B183" s="40"/>
      <c r="C183" s="229" t="s">
        <v>364</v>
      </c>
      <c r="D183" s="229" t="s">
        <v>238</v>
      </c>
      <c r="E183" s="230" t="s">
        <v>511</v>
      </c>
      <c r="F183" s="231" t="s">
        <v>512</v>
      </c>
      <c r="G183" s="232" t="s">
        <v>367</v>
      </c>
      <c r="H183" s="233">
        <v>8</v>
      </c>
      <c r="I183" s="234"/>
      <c r="J183" s="235">
        <f>ROUND(I183*H183,2)</f>
        <v>0</v>
      </c>
      <c r="K183" s="231" t="s">
        <v>241</v>
      </c>
      <c r="L183" s="45"/>
      <c r="M183" s="236" t="s">
        <v>39</v>
      </c>
      <c r="N183" s="237" t="s">
        <v>53</v>
      </c>
      <c r="O183" s="86"/>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242</v>
      </c>
      <c r="AT183" s="240" t="s">
        <v>238</v>
      </c>
      <c r="AU183" s="240" t="s">
        <v>89</v>
      </c>
      <c r="AY183" s="17" t="s">
        <v>235</v>
      </c>
      <c r="BE183" s="241">
        <f>IF(N183="základní",J183,0)</f>
        <v>0</v>
      </c>
      <c r="BF183" s="241">
        <f>IF(N183="snížená",J183,0)</f>
        <v>0</v>
      </c>
      <c r="BG183" s="241">
        <f>IF(N183="zákl. přenesená",J183,0)</f>
        <v>0</v>
      </c>
      <c r="BH183" s="241">
        <f>IF(N183="sníž. přenesená",J183,0)</f>
        <v>0</v>
      </c>
      <c r="BI183" s="241">
        <f>IF(N183="nulová",J183,0)</f>
        <v>0</v>
      </c>
      <c r="BJ183" s="17" t="s">
        <v>242</v>
      </c>
      <c r="BK183" s="241">
        <f>ROUND(I183*H183,2)</f>
        <v>0</v>
      </c>
      <c r="BL183" s="17" t="s">
        <v>242</v>
      </c>
      <c r="BM183" s="240" t="s">
        <v>513</v>
      </c>
    </row>
    <row r="184" s="2" customFormat="1">
      <c r="A184" s="39"/>
      <c r="B184" s="40"/>
      <c r="C184" s="41"/>
      <c r="D184" s="242" t="s">
        <v>244</v>
      </c>
      <c r="E184" s="41"/>
      <c r="F184" s="243" t="s">
        <v>514</v>
      </c>
      <c r="G184" s="41"/>
      <c r="H184" s="41"/>
      <c r="I184" s="149"/>
      <c r="J184" s="41"/>
      <c r="K184" s="41"/>
      <c r="L184" s="45"/>
      <c r="M184" s="244"/>
      <c r="N184" s="245"/>
      <c r="O184" s="86"/>
      <c r="P184" s="86"/>
      <c r="Q184" s="86"/>
      <c r="R184" s="86"/>
      <c r="S184" s="86"/>
      <c r="T184" s="87"/>
      <c r="U184" s="39"/>
      <c r="V184" s="39"/>
      <c r="W184" s="39"/>
      <c r="X184" s="39"/>
      <c r="Y184" s="39"/>
      <c r="Z184" s="39"/>
      <c r="AA184" s="39"/>
      <c r="AB184" s="39"/>
      <c r="AC184" s="39"/>
      <c r="AD184" s="39"/>
      <c r="AE184" s="39"/>
      <c r="AT184" s="17" t="s">
        <v>244</v>
      </c>
      <c r="AU184" s="17" t="s">
        <v>89</v>
      </c>
    </row>
    <row r="185" s="13" customFormat="1">
      <c r="A185" s="13"/>
      <c r="B185" s="247"/>
      <c r="C185" s="248"/>
      <c r="D185" s="242" t="s">
        <v>248</v>
      </c>
      <c r="E185" s="249" t="s">
        <v>39</v>
      </c>
      <c r="F185" s="250" t="s">
        <v>515</v>
      </c>
      <c r="G185" s="248"/>
      <c r="H185" s="251">
        <v>8</v>
      </c>
      <c r="I185" s="252"/>
      <c r="J185" s="248"/>
      <c r="K185" s="248"/>
      <c r="L185" s="253"/>
      <c r="M185" s="254"/>
      <c r="N185" s="255"/>
      <c r="O185" s="255"/>
      <c r="P185" s="255"/>
      <c r="Q185" s="255"/>
      <c r="R185" s="255"/>
      <c r="S185" s="255"/>
      <c r="T185" s="256"/>
      <c r="U185" s="13"/>
      <c r="V185" s="13"/>
      <c r="W185" s="13"/>
      <c r="X185" s="13"/>
      <c r="Y185" s="13"/>
      <c r="Z185" s="13"/>
      <c r="AA185" s="13"/>
      <c r="AB185" s="13"/>
      <c r="AC185" s="13"/>
      <c r="AD185" s="13"/>
      <c r="AE185" s="13"/>
      <c r="AT185" s="257" t="s">
        <v>248</v>
      </c>
      <c r="AU185" s="257" t="s">
        <v>89</v>
      </c>
      <c r="AV185" s="13" t="s">
        <v>89</v>
      </c>
      <c r="AW185" s="13" t="s">
        <v>41</v>
      </c>
      <c r="AX185" s="13" t="s">
        <v>80</v>
      </c>
      <c r="AY185" s="257" t="s">
        <v>235</v>
      </c>
    </row>
    <row r="186" s="14" customFormat="1">
      <c r="A186" s="14"/>
      <c r="B186" s="258"/>
      <c r="C186" s="259"/>
      <c r="D186" s="242" t="s">
        <v>248</v>
      </c>
      <c r="E186" s="260" t="s">
        <v>430</v>
      </c>
      <c r="F186" s="261" t="s">
        <v>250</v>
      </c>
      <c r="G186" s="259"/>
      <c r="H186" s="262">
        <v>8</v>
      </c>
      <c r="I186" s="263"/>
      <c r="J186" s="259"/>
      <c r="K186" s="259"/>
      <c r="L186" s="264"/>
      <c r="M186" s="265"/>
      <c r="N186" s="266"/>
      <c r="O186" s="266"/>
      <c r="P186" s="266"/>
      <c r="Q186" s="266"/>
      <c r="R186" s="266"/>
      <c r="S186" s="266"/>
      <c r="T186" s="267"/>
      <c r="U186" s="14"/>
      <c r="V186" s="14"/>
      <c r="W186" s="14"/>
      <c r="X186" s="14"/>
      <c r="Y186" s="14"/>
      <c r="Z186" s="14"/>
      <c r="AA186" s="14"/>
      <c r="AB186" s="14"/>
      <c r="AC186" s="14"/>
      <c r="AD186" s="14"/>
      <c r="AE186" s="14"/>
      <c r="AT186" s="268" t="s">
        <v>248</v>
      </c>
      <c r="AU186" s="268" t="s">
        <v>89</v>
      </c>
      <c r="AV186" s="14" t="s">
        <v>242</v>
      </c>
      <c r="AW186" s="14" t="s">
        <v>41</v>
      </c>
      <c r="AX186" s="14" t="s">
        <v>87</v>
      </c>
      <c r="AY186" s="268" t="s">
        <v>235</v>
      </c>
    </row>
    <row r="187" s="2" customFormat="1" ht="21.75" customHeight="1">
      <c r="A187" s="39"/>
      <c r="B187" s="40"/>
      <c r="C187" s="229" t="s">
        <v>7</v>
      </c>
      <c r="D187" s="229" t="s">
        <v>238</v>
      </c>
      <c r="E187" s="230" t="s">
        <v>372</v>
      </c>
      <c r="F187" s="231" t="s">
        <v>373</v>
      </c>
      <c r="G187" s="232" t="s">
        <v>367</v>
      </c>
      <c r="H187" s="233">
        <v>8</v>
      </c>
      <c r="I187" s="234"/>
      <c r="J187" s="235">
        <f>ROUND(I187*H187,2)</f>
        <v>0</v>
      </c>
      <c r="K187" s="231" t="s">
        <v>241</v>
      </c>
      <c r="L187" s="45"/>
      <c r="M187" s="236" t="s">
        <v>39</v>
      </c>
      <c r="N187" s="237" t="s">
        <v>53</v>
      </c>
      <c r="O187" s="86"/>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242</v>
      </c>
      <c r="AT187" s="240" t="s">
        <v>238</v>
      </c>
      <c r="AU187" s="240" t="s">
        <v>89</v>
      </c>
      <c r="AY187" s="17" t="s">
        <v>235</v>
      </c>
      <c r="BE187" s="241">
        <f>IF(N187="základní",J187,0)</f>
        <v>0</v>
      </c>
      <c r="BF187" s="241">
        <f>IF(N187="snížená",J187,0)</f>
        <v>0</v>
      </c>
      <c r="BG187" s="241">
        <f>IF(N187="zákl. přenesená",J187,0)</f>
        <v>0</v>
      </c>
      <c r="BH187" s="241">
        <f>IF(N187="sníž. přenesená",J187,0)</f>
        <v>0</v>
      </c>
      <c r="BI187" s="241">
        <f>IF(N187="nulová",J187,0)</f>
        <v>0</v>
      </c>
      <c r="BJ187" s="17" t="s">
        <v>242</v>
      </c>
      <c r="BK187" s="241">
        <f>ROUND(I187*H187,2)</f>
        <v>0</v>
      </c>
      <c r="BL187" s="17" t="s">
        <v>242</v>
      </c>
      <c r="BM187" s="240" t="s">
        <v>516</v>
      </c>
    </row>
    <row r="188" s="2" customFormat="1">
      <c r="A188" s="39"/>
      <c r="B188" s="40"/>
      <c r="C188" s="41"/>
      <c r="D188" s="242" t="s">
        <v>244</v>
      </c>
      <c r="E188" s="41"/>
      <c r="F188" s="243" t="s">
        <v>375</v>
      </c>
      <c r="G188" s="41"/>
      <c r="H188" s="41"/>
      <c r="I188" s="149"/>
      <c r="J188" s="41"/>
      <c r="K188" s="41"/>
      <c r="L188" s="45"/>
      <c r="M188" s="244"/>
      <c r="N188" s="245"/>
      <c r="O188" s="86"/>
      <c r="P188" s="86"/>
      <c r="Q188" s="86"/>
      <c r="R188" s="86"/>
      <c r="S188" s="86"/>
      <c r="T188" s="87"/>
      <c r="U188" s="39"/>
      <c r="V188" s="39"/>
      <c r="W188" s="39"/>
      <c r="X188" s="39"/>
      <c r="Y188" s="39"/>
      <c r="Z188" s="39"/>
      <c r="AA188" s="39"/>
      <c r="AB188" s="39"/>
      <c r="AC188" s="39"/>
      <c r="AD188" s="39"/>
      <c r="AE188" s="39"/>
      <c r="AT188" s="17" t="s">
        <v>244</v>
      </c>
      <c r="AU188" s="17" t="s">
        <v>89</v>
      </c>
    </row>
    <row r="189" s="2" customFormat="1">
      <c r="A189" s="39"/>
      <c r="B189" s="40"/>
      <c r="C189" s="41"/>
      <c r="D189" s="242" t="s">
        <v>246</v>
      </c>
      <c r="E189" s="41"/>
      <c r="F189" s="246" t="s">
        <v>376</v>
      </c>
      <c r="G189" s="41"/>
      <c r="H189" s="41"/>
      <c r="I189" s="149"/>
      <c r="J189" s="41"/>
      <c r="K189" s="41"/>
      <c r="L189" s="45"/>
      <c r="M189" s="244"/>
      <c r="N189" s="245"/>
      <c r="O189" s="86"/>
      <c r="P189" s="86"/>
      <c r="Q189" s="86"/>
      <c r="R189" s="86"/>
      <c r="S189" s="86"/>
      <c r="T189" s="87"/>
      <c r="U189" s="39"/>
      <c r="V189" s="39"/>
      <c r="W189" s="39"/>
      <c r="X189" s="39"/>
      <c r="Y189" s="39"/>
      <c r="Z189" s="39"/>
      <c r="AA189" s="39"/>
      <c r="AB189" s="39"/>
      <c r="AC189" s="39"/>
      <c r="AD189" s="39"/>
      <c r="AE189" s="39"/>
      <c r="AT189" s="17" t="s">
        <v>246</v>
      </c>
      <c r="AU189" s="17" t="s">
        <v>89</v>
      </c>
    </row>
    <row r="190" s="13" customFormat="1">
      <c r="A190" s="13"/>
      <c r="B190" s="247"/>
      <c r="C190" s="248"/>
      <c r="D190" s="242" t="s">
        <v>248</v>
      </c>
      <c r="E190" s="249" t="s">
        <v>39</v>
      </c>
      <c r="F190" s="250" t="s">
        <v>430</v>
      </c>
      <c r="G190" s="248"/>
      <c r="H190" s="251">
        <v>8</v>
      </c>
      <c r="I190" s="252"/>
      <c r="J190" s="248"/>
      <c r="K190" s="248"/>
      <c r="L190" s="253"/>
      <c r="M190" s="254"/>
      <c r="N190" s="255"/>
      <c r="O190" s="255"/>
      <c r="P190" s="255"/>
      <c r="Q190" s="255"/>
      <c r="R190" s="255"/>
      <c r="S190" s="255"/>
      <c r="T190" s="256"/>
      <c r="U190" s="13"/>
      <c r="V190" s="13"/>
      <c r="W190" s="13"/>
      <c r="X190" s="13"/>
      <c r="Y190" s="13"/>
      <c r="Z190" s="13"/>
      <c r="AA190" s="13"/>
      <c r="AB190" s="13"/>
      <c r="AC190" s="13"/>
      <c r="AD190" s="13"/>
      <c r="AE190" s="13"/>
      <c r="AT190" s="257" t="s">
        <v>248</v>
      </c>
      <c r="AU190" s="257" t="s">
        <v>89</v>
      </c>
      <c r="AV190" s="13" t="s">
        <v>89</v>
      </c>
      <c r="AW190" s="13" t="s">
        <v>41</v>
      </c>
      <c r="AX190" s="13" t="s">
        <v>80</v>
      </c>
      <c r="AY190" s="257" t="s">
        <v>235</v>
      </c>
    </row>
    <row r="191" s="14" customFormat="1">
      <c r="A191" s="14"/>
      <c r="B191" s="258"/>
      <c r="C191" s="259"/>
      <c r="D191" s="242" t="s">
        <v>248</v>
      </c>
      <c r="E191" s="260" t="s">
        <v>39</v>
      </c>
      <c r="F191" s="261" t="s">
        <v>250</v>
      </c>
      <c r="G191" s="259"/>
      <c r="H191" s="262">
        <v>8</v>
      </c>
      <c r="I191" s="263"/>
      <c r="J191" s="259"/>
      <c r="K191" s="259"/>
      <c r="L191" s="264"/>
      <c r="M191" s="265"/>
      <c r="N191" s="266"/>
      <c r="O191" s="266"/>
      <c r="P191" s="266"/>
      <c r="Q191" s="266"/>
      <c r="R191" s="266"/>
      <c r="S191" s="266"/>
      <c r="T191" s="267"/>
      <c r="U191" s="14"/>
      <c r="V191" s="14"/>
      <c r="W191" s="14"/>
      <c r="X191" s="14"/>
      <c r="Y191" s="14"/>
      <c r="Z191" s="14"/>
      <c r="AA191" s="14"/>
      <c r="AB191" s="14"/>
      <c r="AC191" s="14"/>
      <c r="AD191" s="14"/>
      <c r="AE191" s="14"/>
      <c r="AT191" s="268" t="s">
        <v>248</v>
      </c>
      <c r="AU191" s="268" t="s">
        <v>89</v>
      </c>
      <c r="AV191" s="14" t="s">
        <v>242</v>
      </c>
      <c r="AW191" s="14" t="s">
        <v>41</v>
      </c>
      <c r="AX191" s="14" t="s">
        <v>87</v>
      </c>
      <c r="AY191" s="268" t="s">
        <v>235</v>
      </c>
    </row>
    <row r="192" s="2" customFormat="1" ht="33" customHeight="1">
      <c r="A192" s="39"/>
      <c r="B192" s="40"/>
      <c r="C192" s="229" t="s">
        <v>377</v>
      </c>
      <c r="D192" s="229" t="s">
        <v>238</v>
      </c>
      <c r="E192" s="230" t="s">
        <v>378</v>
      </c>
      <c r="F192" s="231" t="s">
        <v>379</v>
      </c>
      <c r="G192" s="232" t="s">
        <v>197</v>
      </c>
      <c r="H192" s="233">
        <v>1690</v>
      </c>
      <c r="I192" s="234"/>
      <c r="J192" s="235">
        <f>ROUND(I192*H192,2)</f>
        <v>0</v>
      </c>
      <c r="K192" s="231" t="s">
        <v>241</v>
      </c>
      <c r="L192" s="45"/>
      <c r="M192" s="236" t="s">
        <v>39</v>
      </c>
      <c r="N192" s="237" t="s">
        <v>53</v>
      </c>
      <c r="O192" s="86"/>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242</v>
      </c>
      <c r="AT192" s="240" t="s">
        <v>238</v>
      </c>
      <c r="AU192" s="240" t="s">
        <v>89</v>
      </c>
      <c r="AY192" s="17" t="s">
        <v>235</v>
      </c>
      <c r="BE192" s="241">
        <f>IF(N192="základní",J192,0)</f>
        <v>0</v>
      </c>
      <c r="BF192" s="241">
        <f>IF(N192="snížená",J192,0)</f>
        <v>0</v>
      </c>
      <c r="BG192" s="241">
        <f>IF(N192="zákl. přenesená",J192,0)</f>
        <v>0</v>
      </c>
      <c r="BH192" s="241">
        <f>IF(N192="sníž. přenesená",J192,0)</f>
        <v>0</v>
      </c>
      <c r="BI192" s="241">
        <f>IF(N192="nulová",J192,0)</f>
        <v>0</v>
      </c>
      <c r="BJ192" s="17" t="s">
        <v>242</v>
      </c>
      <c r="BK192" s="241">
        <f>ROUND(I192*H192,2)</f>
        <v>0</v>
      </c>
      <c r="BL192" s="17" t="s">
        <v>242</v>
      </c>
      <c r="BM192" s="240" t="s">
        <v>517</v>
      </c>
    </row>
    <row r="193" s="2" customFormat="1">
      <c r="A193" s="39"/>
      <c r="B193" s="40"/>
      <c r="C193" s="41"/>
      <c r="D193" s="242" t="s">
        <v>244</v>
      </c>
      <c r="E193" s="41"/>
      <c r="F193" s="243" t="s">
        <v>381</v>
      </c>
      <c r="G193" s="41"/>
      <c r="H193" s="41"/>
      <c r="I193" s="149"/>
      <c r="J193" s="41"/>
      <c r="K193" s="41"/>
      <c r="L193" s="45"/>
      <c r="M193" s="244"/>
      <c r="N193" s="245"/>
      <c r="O193" s="86"/>
      <c r="P193" s="86"/>
      <c r="Q193" s="86"/>
      <c r="R193" s="86"/>
      <c r="S193" s="86"/>
      <c r="T193" s="87"/>
      <c r="U193" s="39"/>
      <c r="V193" s="39"/>
      <c r="W193" s="39"/>
      <c r="X193" s="39"/>
      <c r="Y193" s="39"/>
      <c r="Z193" s="39"/>
      <c r="AA193" s="39"/>
      <c r="AB193" s="39"/>
      <c r="AC193" s="39"/>
      <c r="AD193" s="39"/>
      <c r="AE193" s="39"/>
      <c r="AT193" s="17" t="s">
        <v>244</v>
      </c>
      <c r="AU193" s="17" t="s">
        <v>89</v>
      </c>
    </row>
    <row r="194" s="2" customFormat="1">
      <c r="A194" s="39"/>
      <c r="B194" s="40"/>
      <c r="C194" s="41"/>
      <c r="D194" s="242" t="s">
        <v>246</v>
      </c>
      <c r="E194" s="41"/>
      <c r="F194" s="246" t="s">
        <v>382</v>
      </c>
      <c r="G194" s="41"/>
      <c r="H194" s="41"/>
      <c r="I194" s="149"/>
      <c r="J194" s="41"/>
      <c r="K194" s="41"/>
      <c r="L194" s="45"/>
      <c r="M194" s="244"/>
      <c r="N194" s="245"/>
      <c r="O194" s="86"/>
      <c r="P194" s="86"/>
      <c r="Q194" s="86"/>
      <c r="R194" s="86"/>
      <c r="S194" s="86"/>
      <c r="T194" s="87"/>
      <c r="U194" s="39"/>
      <c r="V194" s="39"/>
      <c r="W194" s="39"/>
      <c r="X194" s="39"/>
      <c r="Y194" s="39"/>
      <c r="Z194" s="39"/>
      <c r="AA194" s="39"/>
      <c r="AB194" s="39"/>
      <c r="AC194" s="39"/>
      <c r="AD194" s="39"/>
      <c r="AE194" s="39"/>
      <c r="AT194" s="17" t="s">
        <v>246</v>
      </c>
      <c r="AU194" s="17" t="s">
        <v>89</v>
      </c>
    </row>
    <row r="195" s="13" customFormat="1">
      <c r="A195" s="13"/>
      <c r="B195" s="247"/>
      <c r="C195" s="248"/>
      <c r="D195" s="242" t="s">
        <v>248</v>
      </c>
      <c r="E195" s="249" t="s">
        <v>39</v>
      </c>
      <c r="F195" s="250" t="s">
        <v>438</v>
      </c>
      <c r="G195" s="248"/>
      <c r="H195" s="251">
        <v>1690</v>
      </c>
      <c r="I195" s="252"/>
      <c r="J195" s="248"/>
      <c r="K195" s="248"/>
      <c r="L195" s="253"/>
      <c r="M195" s="254"/>
      <c r="N195" s="255"/>
      <c r="O195" s="255"/>
      <c r="P195" s="255"/>
      <c r="Q195" s="255"/>
      <c r="R195" s="255"/>
      <c r="S195" s="255"/>
      <c r="T195" s="256"/>
      <c r="U195" s="13"/>
      <c r="V195" s="13"/>
      <c r="W195" s="13"/>
      <c r="X195" s="13"/>
      <c r="Y195" s="13"/>
      <c r="Z195" s="13"/>
      <c r="AA195" s="13"/>
      <c r="AB195" s="13"/>
      <c r="AC195" s="13"/>
      <c r="AD195" s="13"/>
      <c r="AE195" s="13"/>
      <c r="AT195" s="257" t="s">
        <v>248</v>
      </c>
      <c r="AU195" s="257" t="s">
        <v>89</v>
      </c>
      <c r="AV195" s="13" t="s">
        <v>89</v>
      </c>
      <c r="AW195" s="13" t="s">
        <v>41</v>
      </c>
      <c r="AX195" s="13" t="s">
        <v>80</v>
      </c>
      <c r="AY195" s="257" t="s">
        <v>235</v>
      </c>
    </row>
    <row r="196" s="14" customFormat="1">
      <c r="A196" s="14"/>
      <c r="B196" s="258"/>
      <c r="C196" s="259"/>
      <c r="D196" s="242" t="s">
        <v>248</v>
      </c>
      <c r="E196" s="260" t="s">
        <v>432</v>
      </c>
      <c r="F196" s="261" t="s">
        <v>250</v>
      </c>
      <c r="G196" s="259"/>
      <c r="H196" s="262">
        <v>1690</v>
      </c>
      <c r="I196" s="263"/>
      <c r="J196" s="259"/>
      <c r="K196" s="259"/>
      <c r="L196" s="264"/>
      <c r="M196" s="265"/>
      <c r="N196" s="266"/>
      <c r="O196" s="266"/>
      <c r="P196" s="266"/>
      <c r="Q196" s="266"/>
      <c r="R196" s="266"/>
      <c r="S196" s="266"/>
      <c r="T196" s="267"/>
      <c r="U196" s="14"/>
      <c r="V196" s="14"/>
      <c r="W196" s="14"/>
      <c r="X196" s="14"/>
      <c r="Y196" s="14"/>
      <c r="Z196" s="14"/>
      <c r="AA196" s="14"/>
      <c r="AB196" s="14"/>
      <c r="AC196" s="14"/>
      <c r="AD196" s="14"/>
      <c r="AE196" s="14"/>
      <c r="AT196" s="268" t="s">
        <v>248</v>
      </c>
      <c r="AU196" s="268" t="s">
        <v>89</v>
      </c>
      <c r="AV196" s="14" t="s">
        <v>242</v>
      </c>
      <c r="AW196" s="14" t="s">
        <v>41</v>
      </c>
      <c r="AX196" s="14" t="s">
        <v>87</v>
      </c>
      <c r="AY196" s="268" t="s">
        <v>235</v>
      </c>
    </row>
    <row r="197" s="12" customFormat="1" ht="25.92" customHeight="1">
      <c r="A197" s="12"/>
      <c r="B197" s="213"/>
      <c r="C197" s="214"/>
      <c r="D197" s="215" t="s">
        <v>79</v>
      </c>
      <c r="E197" s="216" t="s">
        <v>384</v>
      </c>
      <c r="F197" s="216" t="s">
        <v>385</v>
      </c>
      <c r="G197" s="214"/>
      <c r="H197" s="214"/>
      <c r="I197" s="217"/>
      <c r="J197" s="218">
        <f>BK197</f>
        <v>0</v>
      </c>
      <c r="K197" s="214"/>
      <c r="L197" s="219"/>
      <c r="M197" s="220"/>
      <c r="N197" s="221"/>
      <c r="O197" s="221"/>
      <c r="P197" s="222">
        <f>SUM(P198:P213)</f>
        <v>0</v>
      </c>
      <c r="Q197" s="221"/>
      <c r="R197" s="222">
        <f>SUM(R198:R213)</f>
        <v>0</v>
      </c>
      <c r="S197" s="221"/>
      <c r="T197" s="223">
        <f>SUM(T198:T213)</f>
        <v>0</v>
      </c>
      <c r="U197" s="12"/>
      <c r="V197" s="12"/>
      <c r="W197" s="12"/>
      <c r="X197" s="12"/>
      <c r="Y197" s="12"/>
      <c r="Z197" s="12"/>
      <c r="AA197" s="12"/>
      <c r="AB197" s="12"/>
      <c r="AC197" s="12"/>
      <c r="AD197" s="12"/>
      <c r="AE197" s="12"/>
      <c r="AR197" s="224" t="s">
        <v>242</v>
      </c>
      <c r="AT197" s="225" t="s">
        <v>79</v>
      </c>
      <c r="AU197" s="225" t="s">
        <v>80</v>
      </c>
      <c r="AY197" s="224" t="s">
        <v>235</v>
      </c>
      <c r="BK197" s="226">
        <f>SUM(BK198:BK213)</f>
        <v>0</v>
      </c>
    </row>
    <row r="198" s="2" customFormat="1" ht="21.75" customHeight="1">
      <c r="A198" s="39"/>
      <c r="B198" s="40"/>
      <c r="C198" s="229" t="s">
        <v>386</v>
      </c>
      <c r="D198" s="229" t="s">
        <v>238</v>
      </c>
      <c r="E198" s="230" t="s">
        <v>518</v>
      </c>
      <c r="F198" s="231" t="s">
        <v>519</v>
      </c>
      <c r="G198" s="232" t="s">
        <v>191</v>
      </c>
      <c r="H198" s="233">
        <v>16</v>
      </c>
      <c r="I198" s="234"/>
      <c r="J198" s="235">
        <f>ROUND(I198*H198,2)</f>
        <v>0</v>
      </c>
      <c r="K198" s="231" t="s">
        <v>241</v>
      </c>
      <c r="L198" s="45"/>
      <c r="M198" s="236" t="s">
        <v>39</v>
      </c>
      <c r="N198" s="237" t="s">
        <v>53</v>
      </c>
      <c r="O198" s="86"/>
      <c r="P198" s="238">
        <f>O198*H198</f>
        <v>0</v>
      </c>
      <c r="Q198" s="238">
        <v>0</v>
      </c>
      <c r="R198" s="238">
        <f>Q198*H198</f>
        <v>0</v>
      </c>
      <c r="S198" s="238">
        <v>0</v>
      </c>
      <c r="T198" s="239">
        <f>S198*H198</f>
        <v>0</v>
      </c>
      <c r="U198" s="39"/>
      <c r="V198" s="39"/>
      <c r="W198" s="39"/>
      <c r="X198" s="39"/>
      <c r="Y198" s="39"/>
      <c r="Z198" s="39"/>
      <c r="AA198" s="39"/>
      <c r="AB198" s="39"/>
      <c r="AC198" s="39"/>
      <c r="AD198" s="39"/>
      <c r="AE198" s="39"/>
      <c r="AR198" s="240" t="s">
        <v>389</v>
      </c>
      <c r="AT198" s="240" t="s">
        <v>238</v>
      </c>
      <c r="AU198" s="240" t="s">
        <v>87</v>
      </c>
      <c r="AY198" s="17" t="s">
        <v>235</v>
      </c>
      <c r="BE198" s="241">
        <f>IF(N198="základní",J198,0)</f>
        <v>0</v>
      </c>
      <c r="BF198" s="241">
        <f>IF(N198="snížená",J198,0)</f>
        <v>0</v>
      </c>
      <c r="BG198" s="241">
        <f>IF(N198="zákl. přenesená",J198,0)</f>
        <v>0</v>
      </c>
      <c r="BH198" s="241">
        <f>IF(N198="sníž. přenesená",J198,0)</f>
        <v>0</v>
      </c>
      <c r="BI198" s="241">
        <f>IF(N198="nulová",J198,0)</f>
        <v>0</v>
      </c>
      <c r="BJ198" s="17" t="s">
        <v>242</v>
      </c>
      <c r="BK198" s="241">
        <f>ROUND(I198*H198,2)</f>
        <v>0</v>
      </c>
      <c r="BL198" s="17" t="s">
        <v>389</v>
      </c>
      <c r="BM198" s="240" t="s">
        <v>520</v>
      </c>
    </row>
    <row r="199" s="2" customFormat="1">
      <c r="A199" s="39"/>
      <c r="B199" s="40"/>
      <c r="C199" s="41"/>
      <c r="D199" s="242" t="s">
        <v>244</v>
      </c>
      <c r="E199" s="41"/>
      <c r="F199" s="243" t="s">
        <v>519</v>
      </c>
      <c r="G199" s="41"/>
      <c r="H199" s="41"/>
      <c r="I199" s="149"/>
      <c r="J199" s="41"/>
      <c r="K199" s="41"/>
      <c r="L199" s="45"/>
      <c r="M199" s="244"/>
      <c r="N199" s="245"/>
      <c r="O199" s="86"/>
      <c r="P199" s="86"/>
      <c r="Q199" s="86"/>
      <c r="R199" s="86"/>
      <c r="S199" s="86"/>
      <c r="T199" s="87"/>
      <c r="U199" s="39"/>
      <c r="V199" s="39"/>
      <c r="W199" s="39"/>
      <c r="X199" s="39"/>
      <c r="Y199" s="39"/>
      <c r="Z199" s="39"/>
      <c r="AA199" s="39"/>
      <c r="AB199" s="39"/>
      <c r="AC199" s="39"/>
      <c r="AD199" s="39"/>
      <c r="AE199" s="39"/>
      <c r="AT199" s="17" t="s">
        <v>244</v>
      </c>
      <c r="AU199" s="17" t="s">
        <v>87</v>
      </c>
    </row>
    <row r="200" s="13" customFormat="1">
      <c r="A200" s="13"/>
      <c r="B200" s="247"/>
      <c r="C200" s="248"/>
      <c r="D200" s="242" t="s">
        <v>248</v>
      </c>
      <c r="E200" s="249" t="s">
        <v>459</v>
      </c>
      <c r="F200" s="250" t="s">
        <v>336</v>
      </c>
      <c r="G200" s="248"/>
      <c r="H200" s="251">
        <v>16</v>
      </c>
      <c r="I200" s="252"/>
      <c r="J200" s="248"/>
      <c r="K200" s="248"/>
      <c r="L200" s="253"/>
      <c r="M200" s="254"/>
      <c r="N200" s="255"/>
      <c r="O200" s="255"/>
      <c r="P200" s="255"/>
      <c r="Q200" s="255"/>
      <c r="R200" s="255"/>
      <c r="S200" s="255"/>
      <c r="T200" s="256"/>
      <c r="U200" s="13"/>
      <c r="V200" s="13"/>
      <c r="W200" s="13"/>
      <c r="X200" s="13"/>
      <c r="Y200" s="13"/>
      <c r="Z200" s="13"/>
      <c r="AA200" s="13"/>
      <c r="AB200" s="13"/>
      <c r="AC200" s="13"/>
      <c r="AD200" s="13"/>
      <c r="AE200" s="13"/>
      <c r="AT200" s="257" t="s">
        <v>248</v>
      </c>
      <c r="AU200" s="257" t="s">
        <v>87</v>
      </c>
      <c r="AV200" s="13" t="s">
        <v>89</v>
      </c>
      <c r="AW200" s="13" t="s">
        <v>41</v>
      </c>
      <c r="AX200" s="13" t="s">
        <v>87</v>
      </c>
      <c r="AY200" s="257" t="s">
        <v>235</v>
      </c>
    </row>
    <row r="201" s="2" customFormat="1" ht="33" customHeight="1">
      <c r="A201" s="39"/>
      <c r="B201" s="40"/>
      <c r="C201" s="229" t="s">
        <v>394</v>
      </c>
      <c r="D201" s="229" t="s">
        <v>238</v>
      </c>
      <c r="E201" s="230" t="s">
        <v>521</v>
      </c>
      <c r="F201" s="231" t="s">
        <v>522</v>
      </c>
      <c r="G201" s="232" t="s">
        <v>191</v>
      </c>
      <c r="H201" s="233">
        <v>16</v>
      </c>
      <c r="I201" s="234"/>
      <c r="J201" s="235">
        <f>ROUND(I201*H201,2)</f>
        <v>0</v>
      </c>
      <c r="K201" s="231" t="s">
        <v>241</v>
      </c>
      <c r="L201" s="45"/>
      <c r="M201" s="236" t="s">
        <v>39</v>
      </c>
      <c r="N201" s="237" t="s">
        <v>53</v>
      </c>
      <c r="O201" s="86"/>
      <c r="P201" s="238">
        <f>O201*H201</f>
        <v>0</v>
      </c>
      <c r="Q201" s="238">
        <v>0</v>
      </c>
      <c r="R201" s="238">
        <f>Q201*H201</f>
        <v>0</v>
      </c>
      <c r="S201" s="238">
        <v>0</v>
      </c>
      <c r="T201" s="239">
        <f>S201*H201</f>
        <v>0</v>
      </c>
      <c r="U201" s="39"/>
      <c r="V201" s="39"/>
      <c r="W201" s="39"/>
      <c r="X201" s="39"/>
      <c r="Y201" s="39"/>
      <c r="Z201" s="39"/>
      <c r="AA201" s="39"/>
      <c r="AB201" s="39"/>
      <c r="AC201" s="39"/>
      <c r="AD201" s="39"/>
      <c r="AE201" s="39"/>
      <c r="AR201" s="240" t="s">
        <v>389</v>
      </c>
      <c r="AT201" s="240" t="s">
        <v>238</v>
      </c>
      <c r="AU201" s="240" t="s">
        <v>87</v>
      </c>
      <c r="AY201" s="17" t="s">
        <v>235</v>
      </c>
      <c r="BE201" s="241">
        <f>IF(N201="základní",J201,0)</f>
        <v>0</v>
      </c>
      <c r="BF201" s="241">
        <f>IF(N201="snížená",J201,0)</f>
        <v>0</v>
      </c>
      <c r="BG201" s="241">
        <f>IF(N201="zákl. přenesená",J201,0)</f>
        <v>0</v>
      </c>
      <c r="BH201" s="241">
        <f>IF(N201="sníž. přenesená",J201,0)</f>
        <v>0</v>
      </c>
      <c r="BI201" s="241">
        <f>IF(N201="nulová",J201,0)</f>
        <v>0</v>
      </c>
      <c r="BJ201" s="17" t="s">
        <v>242</v>
      </c>
      <c r="BK201" s="241">
        <f>ROUND(I201*H201,2)</f>
        <v>0</v>
      </c>
      <c r="BL201" s="17" t="s">
        <v>389</v>
      </c>
      <c r="BM201" s="240" t="s">
        <v>523</v>
      </c>
    </row>
    <row r="202" s="2" customFormat="1">
      <c r="A202" s="39"/>
      <c r="B202" s="40"/>
      <c r="C202" s="41"/>
      <c r="D202" s="242" t="s">
        <v>244</v>
      </c>
      <c r="E202" s="41"/>
      <c r="F202" s="243" t="s">
        <v>524</v>
      </c>
      <c r="G202" s="41"/>
      <c r="H202" s="41"/>
      <c r="I202" s="149"/>
      <c r="J202" s="41"/>
      <c r="K202" s="41"/>
      <c r="L202" s="45"/>
      <c r="M202" s="244"/>
      <c r="N202" s="245"/>
      <c r="O202" s="86"/>
      <c r="P202" s="86"/>
      <c r="Q202" s="86"/>
      <c r="R202" s="86"/>
      <c r="S202" s="86"/>
      <c r="T202" s="87"/>
      <c r="U202" s="39"/>
      <c r="V202" s="39"/>
      <c r="W202" s="39"/>
      <c r="X202" s="39"/>
      <c r="Y202" s="39"/>
      <c r="Z202" s="39"/>
      <c r="AA202" s="39"/>
      <c r="AB202" s="39"/>
      <c r="AC202" s="39"/>
      <c r="AD202" s="39"/>
      <c r="AE202" s="39"/>
      <c r="AT202" s="17" t="s">
        <v>244</v>
      </c>
      <c r="AU202" s="17" t="s">
        <v>87</v>
      </c>
    </row>
    <row r="203" s="13" customFormat="1">
      <c r="A203" s="13"/>
      <c r="B203" s="247"/>
      <c r="C203" s="248"/>
      <c r="D203" s="242" t="s">
        <v>248</v>
      </c>
      <c r="E203" s="249" t="s">
        <v>39</v>
      </c>
      <c r="F203" s="250" t="s">
        <v>459</v>
      </c>
      <c r="G203" s="248"/>
      <c r="H203" s="251">
        <v>16</v>
      </c>
      <c r="I203" s="252"/>
      <c r="J203" s="248"/>
      <c r="K203" s="248"/>
      <c r="L203" s="253"/>
      <c r="M203" s="254"/>
      <c r="N203" s="255"/>
      <c r="O203" s="255"/>
      <c r="P203" s="255"/>
      <c r="Q203" s="255"/>
      <c r="R203" s="255"/>
      <c r="S203" s="255"/>
      <c r="T203" s="256"/>
      <c r="U203" s="13"/>
      <c r="V203" s="13"/>
      <c r="W203" s="13"/>
      <c r="X203" s="13"/>
      <c r="Y203" s="13"/>
      <c r="Z203" s="13"/>
      <c r="AA203" s="13"/>
      <c r="AB203" s="13"/>
      <c r="AC203" s="13"/>
      <c r="AD203" s="13"/>
      <c r="AE203" s="13"/>
      <c r="AT203" s="257" t="s">
        <v>248</v>
      </c>
      <c r="AU203" s="257" t="s">
        <v>87</v>
      </c>
      <c r="AV203" s="13" t="s">
        <v>89</v>
      </c>
      <c r="AW203" s="13" t="s">
        <v>41</v>
      </c>
      <c r="AX203" s="13" t="s">
        <v>87</v>
      </c>
      <c r="AY203" s="257" t="s">
        <v>235</v>
      </c>
    </row>
    <row r="204" s="2" customFormat="1" ht="33" customHeight="1">
      <c r="A204" s="39"/>
      <c r="B204" s="40"/>
      <c r="C204" s="229" t="s">
        <v>400</v>
      </c>
      <c r="D204" s="229" t="s">
        <v>238</v>
      </c>
      <c r="E204" s="230" t="s">
        <v>387</v>
      </c>
      <c r="F204" s="231" t="s">
        <v>388</v>
      </c>
      <c r="G204" s="232" t="s">
        <v>182</v>
      </c>
      <c r="H204" s="233">
        <v>32.640000000000001</v>
      </c>
      <c r="I204" s="234"/>
      <c r="J204" s="235">
        <f>ROUND(I204*H204,2)</f>
        <v>0</v>
      </c>
      <c r="K204" s="231" t="s">
        <v>241</v>
      </c>
      <c r="L204" s="45"/>
      <c r="M204" s="236" t="s">
        <v>39</v>
      </c>
      <c r="N204" s="237" t="s">
        <v>53</v>
      </c>
      <c r="O204" s="86"/>
      <c r="P204" s="238">
        <f>O204*H204</f>
        <v>0</v>
      </c>
      <c r="Q204" s="238">
        <v>0</v>
      </c>
      <c r="R204" s="238">
        <f>Q204*H204</f>
        <v>0</v>
      </c>
      <c r="S204" s="238">
        <v>0</v>
      </c>
      <c r="T204" s="239">
        <f>S204*H204</f>
        <v>0</v>
      </c>
      <c r="U204" s="39"/>
      <c r="V204" s="39"/>
      <c r="W204" s="39"/>
      <c r="X204" s="39"/>
      <c r="Y204" s="39"/>
      <c r="Z204" s="39"/>
      <c r="AA204" s="39"/>
      <c r="AB204" s="39"/>
      <c r="AC204" s="39"/>
      <c r="AD204" s="39"/>
      <c r="AE204" s="39"/>
      <c r="AR204" s="240" t="s">
        <v>389</v>
      </c>
      <c r="AT204" s="240" t="s">
        <v>238</v>
      </c>
      <c r="AU204" s="240" t="s">
        <v>87</v>
      </c>
      <c r="AY204" s="17" t="s">
        <v>235</v>
      </c>
      <c r="BE204" s="241">
        <f>IF(N204="základní",J204,0)</f>
        <v>0</v>
      </c>
      <c r="BF204" s="241">
        <f>IF(N204="snížená",J204,0)</f>
        <v>0</v>
      </c>
      <c r="BG204" s="241">
        <f>IF(N204="zákl. přenesená",J204,0)</f>
        <v>0</v>
      </c>
      <c r="BH204" s="241">
        <f>IF(N204="sníž. přenesená",J204,0)</f>
        <v>0</v>
      </c>
      <c r="BI204" s="241">
        <f>IF(N204="nulová",J204,0)</f>
        <v>0</v>
      </c>
      <c r="BJ204" s="17" t="s">
        <v>242</v>
      </c>
      <c r="BK204" s="241">
        <f>ROUND(I204*H204,2)</f>
        <v>0</v>
      </c>
      <c r="BL204" s="17" t="s">
        <v>389</v>
      </c>
      <c r="BM204" s="240" t="s">
        <v>525</v>
      </c>
    </row>
    <row r="205" s="2" customFormat="1">
      <c r="A205" s="39"/>
      <c r="B205" s="40"/>
      <c r="C205" s="41"/>
      <c r="D205" s="242" t="s">
        <v>244</v>
      </c>
      <c r="E205" s="41"/>
      <c r="F205" s="243" t="s">
        <v>391</v>
      </c>
      <c r="G205" s="41"/>
      <c r="H205" s="41"/>
      <c r="I205" s="149"/>
      <c r="J205" s="41"/>
      <c r="K205" s="41"/>
      <c r="L205" s="45"/>
      <c r="M205" s="244"/>
      <c r="N205" s="245"/>
      <c r="O205" s="86"/>
      <c r="P205" s="86"/>
      <c r="Q205" s="86"/>
      <c r="R205" s="86"/>
      <c r="S205" s="86"/>
      <c r="T205" s="87"/>
      <c r="U205" s="39"/>
      <c r="V205" s="39"/>
      <c r="W205" s="39"/>
      <c r="X205" s="39"/>
      <c r="Y205" s="39"/>
      <c r="Z205" s="39"/>
      <c r="AA205" s="39"/>
      <c r="AB205" s="39"/>
      <c r="AC205" s="39"/>
      <c r="AD205" s="39"/>
      <c r="AE205" s="39"/>
      <c r="AT205" s="17" t="s">
        <v>244</v>
      </c>
      <c r="AU205" s="17" t="s">
        <v>87</v>
      </c>
    </row>
    <row r="206" s="2" customFormat="1">
      <c r="A206" s="39"/>
      <c r="B206" s="40"/>
      <c r="C206" s="41"/>
      <c r="D206" s="242" t="s">
        <v>246</v>
      </c>
      <c r="E206" s="41"/>
      <c r="F206" s="246" t="s">
        <v>392</v>
      </c>
      <c r="G206" s="41"/>
      <c r="H206" s="41"/>
      <c r="I206" s="149"/>
      <c r="J206" s="41"/>
      <c r="K206" s="41"/>
      <c r="L206" s="45"/>
      <c r="M206" s="244"/>
      <c r="N206" s="245"/>
      <c r="O206" s="86"/>
      <c r="P206" s="86"/>
      <c r="Q206" s="86"/>
      <c r="R206" s="86"/>
      <c r="S206" s="86"/>
      <c r="T206" s="87"/>
      <c r="U206" s="39"/>
      <c r="V206" s="39"/>
      <c r="W206" s="39"/>
      <c r="X206" s="39"/>
      <c r="Y206" s="39"/>
      <c r="Z206" s="39"/>
      <c r="AA206" s="39"/>
      <c r="AB206" s="39"/>
      <c r="AC206" s="39"/>
      <c r="AD206" s="39"/>
      <c r="AE206" s="39"/>
      <c r="AT206" s="17" t="s">
        <v>246</v>
      </c>
      <c r="AU206" s="17" t="s">
        <v>87</v>
      </c>
    </row>
    <row r="207" s="13" customFormat="1">
      <c r="A207" s="13"/>
      <c r="B207" s="247"/>
      <c r="C207" s="248"/>
      <c r="D207" s="242" t="s">
        <v>248</v>
      </c>
      <c r="E207" s="249" t="s">
        <v>39</v>
      </c>
      <c r="F207" s="250" t="s">
        <v>449</v>
      </c>
      <c r="G207" s="248"/>
      <c r="H207" s="251">
        <v>32.640000000000001</v>
      </c>
      <c r="I207" s="252"/>
      <c r="J207" s="248"/>
      <c r="K207" s="248"/>
      <c r="L207" s="253"/>
      <c r="M207" s="254"/>
      <c r="N207" s="255"/>
      <c r="O207" s="255"/>
      <c r="P207" s="255"/>
      <c r="Q207" s="255"/>
      <c r="R207" s="255"/>
      <c r="S207" s="255"/>
      <c r="T207" s="256"/>
      <c r="U207" s="13"/>
      <c r="V207" s="13"/>
      <c r="W207" s="13"/>
      <c r="X207" s="13"/>
      <c r="Y207" s="13"/>
      <c r="Z207" s="13"/>
      <c r="AA207" s="13"/>
      <c r="AB207" s="13"/>
      <c r="AC207" s="13"/>
      <c r="AD207" s="13"/>
      <c r="AE207" s="13"/>
      <c r="AT207" s="257" t="s">
        <v>248</v>
      </c>
      <c r="AU207" s="257" t="s">
        <v>87</v>
      </c>
      <c r="AV207" s="13" t="s">
        <v>89</v>
      </c>
      <c r="AW207" s="13" t="s">
        <v>41</v>
      </c>
      <c r="AX207" s="13" t="s">
        <v>80</v>
      </c>
      <c r="AY207" s="257" t="s">
        <v>235</v>
      </c>
    </row>
    <row r="208" s="14" customFormat="1">
      <c r="A208" s="14"/>
      <c r="B208" s="258"/>
      <c r="C208" s="259"/>
      <c r="D208" s="242" t="s">
        <v>248</v>
      </c>
      <c r="E208" s="260" t="s">
        <v>39</v>
      </c>
      <c r="F208" s="261" t="s">
        <v>250</v>
      </c>
      <c r="G208" s="259"/>
      <c r="H208" s="262">
        <v>32.640000000000001</v>
      </c>
      <c r="I208" s="263"/>
      <c r="J208" s="259"/>
      <c r="K208" s="259"/>
      <c r="L208" s="264"/>
      <c r="M208" s="265"/>
      <c r="N208" s="266"/>
      <c r="O208" s="266"/>
      <c r="P208" s="266"/>
      <c r="Q208" s="266"/>
      <c r="R208" s="266"/>
      <c r="S208" s="266"/>
      <c r="T208" s="267"/>
      <c r="U208" s="14"/>
      <c r="V208" s="14"/>
      <c r="W208" s="14"/>
      <c r="X208" s="14"/>
      <c r="Y208" s="14"/>
      <c r="Z208" s="14"/>
      <c r="AA208" s="14"/>
      <c r="AB208" s="14"/>
      <c r="AC208" s="14"/>
      <c r="AD208" s="14"/>
      <c r="AE208" s="14"/>
      <c r="AT208" s="268" t="s">
        <v>248</v>
      </c>
      <c r="AU208" s="268" t="s">
        <v>87</v>
      </c>
      <c r="AV208" s="14" t="s">
        <v>242</v>
      </c>
      <c r="AW208" s="14" t="s">
        <v>41</v>
      </c>
      <c r="AX208" s="14" t="s">
        <v>87</v>
      </c>
      <c r="AY208" s="268" t="s">
        <v>235</v>
      </c>
    </row>
    <row r="209" s="2" customFormat="1" ht="21.75" customHeight="1">
      <c r="A209" s="39"/>
      <c r="B209" s="40"/>
      <c r="C209" s="229" t="s">
        <v>407</v>
      </c>
      <c r="D209" s="229" t="s">
        <v>238</v>
      </c>
      <c r="E209" s="230" t="s">
        <v>395</v>
      </c>
      <c r="F209" s="231" t="s">
        <v>396</v>
      </c>
      <c r="G209" s="232" t="s">
        <v>182</v>
      </c>
      <c r="H209" s="233">
        <v>32.640000000000001</v>
      </c>
      <c r="I209" s="234"/>
      <c r="J209" s="235">
        <f>ROUND(I209*H209,2)</f>
        <v>0</v>
      </c>
      <c r="K209" s="231" t="s">
        <v>241</v>
      </c>
      <c r="L209" s="45"/>
      <c r="M209" s="236" t="s">
        <v>39</v>
      </c>
      <c r="N209" s="237" t="s">
        <v>53</v>
      </c>
      <c r="O209" s="86"/>
      <c r="P209" s="238">
        <f>O209*H209</f>
        <v>0</v>
      </c>
      <c r="Q209" s="238">
        <v>0</v>
      </c>
      <c r="R209" s="238">
        <f>Q209*H209</f>
        <v>0</v>
      </c>
      <c r="S209" s="238">
        <v>0</v>
      </c>
      <c r="T209" s="239">
        <f>S209*H209</f>
        <v>0</v>
      </c>
      <c r="U209" s="39"/>
      <c r="V209" s="39"/>
      <c r="W209" s="39"/>
      <c r="X209" s="39"/>
      <c r="Y209" s="39"/>
      <c r="Z209" s="39"/>
      <c r="AA209" s="39"/>
      <c r="AB209" s="39"/>
      <c r="AC209" s="39"/>
      <c r="AD209" s="39"/>
      <c r="AE209" s="39"/>
      <c r="AR209" s="240" t="s">
        <v>389</v>
      </c>
      <c r="AT209" s="240" t="s">
        <v>238</v>
      </c>
      <c r="AU209" s="240" t="s">
        <v>87</v>
      </c>
      <c r="AY209" s="17" t="s">
        <v>235</v>
      </c>
      <c r="BE209" s="241">
        <f>IF(N209="základní",J209,0)</f>
        <v>0</v>
      </c>
      <c r="BF209" s="241">
        <f>IF(N209="snížená",J209,0)</f>
        <v>0</v>
      </c>
      <c r="BG209" s="241">
        <f>IF(N209="zákl. přenesená",J209,0)</f>
        <v>0</v>
      </c>
      <c r="BH209" s="241">
        <f>IF(N209="sníž. přenesená",J209,0)</f>
        <v>0</v>
      </c>
      <c r="BI209" s="241">
        <f>IF(N209="nulová",J209,0)</f>
        <v>0</v>
      </c>
      <c r="BJ209" s="17" t="s">
        <v>242</v>
      </c>
      <c r="BK209" s="241">
        <f>ROUND(I209*H209,2)</f>
        <v>0</v>
      </c>
      <c r="BL209" s="17" t="s">
        <v>389</v>
      </c>
      <c r="BM209" s="240" t="s">
        <v>526</v>
      </c>
    </row>
    <row r="210" s="2" customFormat="1">
      <c r="A210" s="39"/>
      <c r="B210" s="40"/>
      <c r="C210" s="41"/>
      <c r="D210" s="242" t="s">
        <v>244</v>
      </c>
      <c r="E210" s="41"/>
      <c r="F210" s="243" t="s">
        <v>398</v>
      </c>
      <c r="G210" s="41"/>
      <c r="H210" s="41"/>
      <c r="I210" s="149"/>
      <c r="J210" s="41"/>
      <c r="K210" s="41"/>
      <c r="L210" s="45"/>
      <c r="M210" s="244"/>
      <c r="N210" s="245"/>
      <c r="O210" s="86"/>
      <c r="P210" s="86"/>
      <c r="Q210" s="86"/>
      <c r="R210" s="86"/>
      <c r="S210" s="86"/>
      <c r="T210" s="87"/>
      <c r="U210" s="39"/>
      <c r="V210" s="39"/>
      <c r="W210" s="39"/>
      <c r="X210" s="39"/>
      <c r="Y210" s="39"/>
      <c r="Z210" s="39"/>
      <c r="AA210" s="39"/>
      <c r="AB210" s="39"/>
      <c r="AC210" s="39"/>
      <c r="AD210" s="39"/>
      <c r="AE210" s="39"/>
      <c r="AT210" s="17" t="s">
        <v>244</v>
      </c>
      <c r="AU210" s="17" t="s">
        <v>87</v>
      </c>
    </row>
    <row r="211" s="2" customFormat="1">
      <c r="A211" s="39"/>
      <c r="B211" s="40"/>
      <c r="C211" s="41"/>
      <c r="D211" s="242" t="s">
        <v>246</v>
      </c>
      <c r="E211" s="41"/>
      <c r="F211" s="246" t="s">
        <v>399</v>
      </c>
      <c r="G211" s="41"/>
      <c r="H211" s="41"/>
      <c r="I211" s="149"/>
      <c r="J211" s="41"/>
      <c r="K211" s="41"/>
      <c r="L211" s="45"/>
      <c r="M211" s="244"/>
      <c r="N211" s="245"/>
      <c r="O211" s="86"/>
      <c r="P211" s="86"/>
      <c r="Q211" s="86"/>
      <c r="R211" s="86"/>
      <c r="S211" s="86"/>
      <c r="T211" s="87"/>
      <c r="U211" s="39"/>
      <c r="V211" s="39"/>
      <c r="W211" s="39"/>
      <c r="X211" s="39"/>
      <c r="Y211" s="39"/>
      <c r="Z211" s="39"/>
      <c r="AA211" s="39"/>
      <c r="AB211" s="39"/>
      <c r="AC211" s="39"/>
      <c r="AD211" s="39"/>
      <c r="AE211" s="39"/>
      <c r="AT211" s="17" t="s">
        <v>246</v>
      </c>
      <c r="AU211" s="17" t="s">
        <v>87</v>
      </c>
    </row>
    <row r="212" s="13" customFormat="1">
      <c r="A212" s="13"/>
      <c r="B212" s="247"/>
      <c r="C212" s="248"/>
      <c r="D212" s="242" t="s">
        <v>248</v>
      </c>
      <c r="E212" s="249" t="s">
        <v>39</v>
      </c>
      <c r="F212" s="250" t="s">
        <v>449</v>
      </c>
      <c r="G212" s="248"/>
      <c r="H212" s="251">
        <v>32.640000000000001</v>
      </c>
      <c r="I212" s="252"/>
      <c r="J212" s="248"/>
      <c r="K212" s="248"/>
      <c r="L212" s="253"/>
      <c r="M212" s="254"/>
      <c r="N212" s="255"/>
      <c r="O212" s="255"/>
      <c r="P212" s="255"/>
      <c r="Q212" s="255"/>
      <c r="R212" s="255"/>
      <c r="S212" s="255"/>
      <c r="T212" s="256"/>
      <c r="U212" s="13"/>
      <c r="V212" s="13"/>
      <c r="W212" s="13"/>
      <c r="X212" s="13"/>
      <c r="Y212" s="13"/>
      <c r="Z212" s="13"/>
      <c r="AA212" s="13"/>
      <c r="AB212" s="13"/>
      <c r="AC212" s="13"/>
      <c r="AD212" s="13"/>
      <c r="AE212" s="13"/>
      <c r="AT212" s="257" t="s">
        <v>248</v>
      </c>
      <c r="AU212" s="257" t="s">
        <v>87</v>
      </c>
      <c r="AV212" s="13" t="s">
        <v>89</v>
      </c>
      <c r="AW212" s="13" t="s">
        <v>41</v>
      </c>
      <c r="AX212" s="13" t="s">
        <v>80</v>
      </c>
      <c r="AY212" s="257" t="s">
        <v>235</v>
      </c>
    </row>
    <row r="213" s="14" customFormat="1">
      <c r="A213" s="14"/>
      <c r="B213" s="258"/>
      <c r="C213" s="259"/>
      <c r="D213" s="242" t="s">
        <v>248</v>
      </c>
      <c r="E213" s="260" t="s">
        <v>39</v>
      </c>
      <c r="F213" s="261" t="s">
        <v>250</v>
      </c>
      <c r="G213" s="259"/>
      <c r="H213" s="262">
        <v>32.640000000000001</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248</v>
      </c>
      <c r="AU213" s="268" t="s">
        <v>87</v>
      </c>
      <c r="AV213" s="14" t="s">
        <v>242</v>
      </c>
      <c r="AW213" s="14" t="s">
        <v>41</v>
      </c>
      <c r="AX213" s="14" t="s">
        <v>87</v>
      </c>
      <c r="AY213" s="268" t="s">
        <v>235</v>
      </c>
    </row>
    <row r="214" s="12" customFormat="1" ht="25.92" customHeight="1">
      <c r="A214" s="12"/>
      <c r="B214" s="213"/>
      <c r="C214" s="214"/>
      <c r="D214" s="215" t="s">
        <v>79</v>
      </c>
      <c r="E214" s="216" t="s">
        <v>169</v>
      </c>
      <c r="F214" s="216" t="s">
        <v>166</v>
      </c>
      <c r="G214" s="214"/>
      <c r="H214" s="214"/>
      <c r="I214" s="217"/>
      <c r="J214" s="218">
        <f>BK214</f>
        <v>0</v>
      </c>
      <c r="K214" s="214"/>
      <c r="L214" s="219"/>
      <c r="M214" s="220"/>
      <c r="N214" s="221"/>
      <c r="O214" s="221"/>
      <c r="P214" s="222">
        <f>SUM(P215:P248)</f>
        <v>0</v>
      </c>
      <c r="Q214" s="221"/>
      <c r="R214" s="222">
        <f>SUM(R215:R248)</f>
        <v>0</v>
      </c>
      <c r="S214" s="221"/>
      <c r="T214" s="223">
        <f>SUM(T215:T248)</f>
        <v>0</v>
      </c>
      <c r="U214" s="12"/>
      <c r="V214" s="12"/>
      <c r="W214" s="12"/>
      <c r="X214" s="12"/>
      <c r="Y214" s="12"/>
      <c r="Z214" s="12"/>
      <c r="AA214" s="12"/>
      <c r="AB214" s="12"/>
      <c r="AC214" s="12"/>
      <c r="AD214" s="12"/>
      <c r="AE214" s="12"/>
      <c r="AR214" s="224" t="s">
        <v>236</v>
      </c>
      <c r="AT214" s="225" t="s">
        <v>79</v>
      </c>
      <c r="AU214" s="225" t="s">
        <v>80</v>
      </c>
      <c r="AY214" s="224" t="s">
        <v>235</v>
      </c>
      <c r="BK214" s="226">
        <f>SUM(BK215:BK248)</f>
        <v>0</v>
      </c>
    </row>
    <row r="215" s="2" customFormat="1" ht="21.75" customHeight="1">
      <c r="A215" s="39"/>
      <c r="B215" s="40"/>
      <c r="C215" s="229" t="s">
        <v>415</v>
      </c>
      <c r="D215" s="229" t="s">
        <v>238</v>
      </c>
      <c r="E215" s="230" t="s">
        <v>401</v>
      </c>
      <c r="F215" s="231" t="s">
        <v>402</v>
      </c>
      <c r="G215" s="232" t="s">
        <v>197</v>
      </c>
      <c r="H215" s="233">
        <v>1690</v>
      </c>
      <c r="I215" s="234"/>
      <c r="J215" s="235">
        <f>ROUND(I215*H215,2)</f>
        <v>0</v>
      </c>
      <c r="K215" s="231" t="s">
        <v>241</v>
      </c>
      <c r="L215" s="45"/>
      <c r="M215" s="236" t="s">
        <v>39</v>
      </c>
      <c r="N215" s="237" t="s">
        <v>53</v>
      </c>
      <c r="O215" s="86"/>
      <c r="P215" s="238">
        <f>O215*H215</f>
        <v>0</v>
      </c>
      <c r="Q215" s="238">
        <v>0</v>
      </c>
      <c r="R215" s="238">
        <f>Q215*H215</f>
        <v>0</v>
      </c>
      <c r="S215" s="238">
        <v>0</v>
      </c>
      <c r="T215" s="239">
        <f>S215*H215</f>
        <v>0</v>
      </c>
      <c r="U215" s="39"/>
      <c r="V215" s="39"/>
      <c r="W215" s="39"/>
      <c r="X215" s="39"/>
      <c r="Y215" s="39"/>
      <c r="Z215" s="39"/>
      <c r="AA215" s="39"/>
      <c r="AB215" s="39"/>
      <c r="AC215" s="39"/>
      <c r="AD215" s="39"/>
      <c r="AE215" s="39"/>
      <c r="AR215" s="240" t="s">
        <v>242</v>
      </c>
      <c r="AT215" s="240" t="s">
        <v>238</v>
      </c>
      <c r="AU215" s="240" t="s">
        <v>87</v>
      </c>
      <c r="AY215" s="17" t="s">
        <v>235</v>
      </c>
      <c r="BE215" s="241">
        <f>IF(N215="základní",J215,0)</f>
        <v>0</v>
      </c>
      <c r="BF215" s="241">
        <f>IF(N215="snížená",J215,0)</f>
        <v>0</v>
      </c>
      <c r="BG215" s="241">
        <f>IF(N215="zákl. přenesená",J215,0)</f>
        <v>0</v>
      </c>
      <c r="BH215" s="241">
        <f>IF(N215="sníž. přenesená",J215,0)</f>
        <v>0</v>
      </c>
      <c r="BI215" s="241">
        <f>IF(N215="nulová",J215,0)</f>
        <v>0</v>
      </c>
      <c r="BJ215" s="17" t="s">
        <v>242</v>
      </c>
      <c r="BK215" s="241">
        <f>ROUND(I215*H215,2)</f>
        <v>0</v>
      </c>
      <c r="BL215" s="17" t="s">
        <v>242</v>
      </c>
      <c r="BM215" s="240" t="s">
        <v>527</v>
      </c>
    </row>
    <row r="216" s="2" customFormat="1">
      <c r="A216" s="39"/>
      <c r="B216" s="40"/>
      <c r="C216" s="41"/>
      <c r="D216" s="242" t="s">
        <v>244</v>
      </c>
      <c r="E216" s="41"/>
      <c r="F216" s="243" t="s">
        <v>404</v>
      </c>
      <c r="G216" s="41"/>
      <c r="H216" s="41"/>
      <c r="I216" s="149"/>
      <c r="J216" s="41"/>
      <c r="K216" s="41"/>
      <c r="L216" s="45"/>
      <c r="M216" s="244"/>
      <c r="N216" s="245"/>
      <c r="O216" s="86"/>
      <c r="P216" s="86"/>
      <c r="Q216" s="86"/>
      <c r="R216" s="86"/>
      <c r="S216" s="86"/>
      <c r="T216" s="87"/>
      <c r="U216" s="39"/>
      <c r="V216" s="39"/>
      <c r="W216" s="39"/>
      <c r="X216" s="39"/>
      <c r="Y216" s="39"/>
      <c r="Z216" s="39"/>
      <c r="AA216" s="39"/>
      <c r="AB216" s="39"/>
      <c r="AC216" s="39"/>
      <c r="AD216" s="39"/>
      <c r="AE216" s="39"/>
      <c r="AT216" s="17" t="s">
        <v>244</v>
      </c>
      <c r="AU216" s="17" t="s">
        <v>87</v>
      </c>
    </row>
    <row r="217" s="2" customFormat="1">
      <c r="A217" s="39"/>
      <c r="B217" s="40"/>
      <c r="C217" s="41"/>
      <c r="D217" s="242" t="s">
        <v>294</v>
      </c>
      <c r="E217" s="41"/>
      <c r="F217" s="246" t="s">
        <v>405</v>
      </c>
      <c r="G217" s="41"/>
      <c r="H217" s="41"/>
      <c r="I217" s="149"/>
      <c r="J217" s="41"/>
      <c r="K217" s="41"/>
      <c r="L217" s="45"/>
      <c r="M217" s="244"/>
      <c r="N217" s="245"/>
      <c r="O217" s="86"/>
      <c r="P217" s="86"/>
      <c r="Q217" s="86"/>
      <c r="R217" s="86"/>
      <c r="S217" s="86"/>
      <c r="T217" s="87"/>
      <c r="U217" s="39"/>
      <c r="V217" s="39"/>
      <c r="W217" s="39"/>
      <c r="X217" s="39"/>
      <c r="Y217" s="39"/>
      <c r="Z217" s="39"/>
      <c r="AA217" s="39"/>
      <c r="AB217" s="39"/>
      <c r="AC217" s="39"/>
      <c r="AD217" s="39"/>
      <c r="AE217" s="39"/>
      <c r="AT217" s="17" t="s">
        <v>294</v>
      </c>
      <c r="AU217" s="17" t="s">
        <v>87</v>
      </c>
    </row>
    <row r="218" s="13" customFormat="1">
      <c r="A218" s="13"/>
      <c r="B218" s="247"/>
      <c r="C218" s="248"/>
      <c r="D218" s="242" t="s">
        <v>248</v>
      </c>
      <c r="E218" s="249" t="s">
        <v>39</v>
      </c>
      <c r="F218" s="250" t="s">
        <v>528</v>
      </c>
      <c r="G218" s="248"/>
      <c r="H218" s="251">
        <v>1690</v>
      </c>
      <c r="I218" s="252"/>
      <c r="J218" s="248"/>
      <c r="K218" s="248"/>
      <c r="L218" s="253"/>
      <c r="M218" s="254"/>
      <c r="N218" s="255"/>
      <c r="O218" s="255"/>
      <c r="P218" s="255"/>
      <c r="Q218" s="255"/>
      <c r="R218" s="255"/>
      <c r="S218" s="255"/>
      <c r="T218" s="256"/>
      <c r="U218" s="13"/>
      <c r="V218" s="13"/>
      <c r="W218" s="13"/>
      <c r="X218" s="13"/>
      <c r="Y218" s="13"/>
      <c r="Z218" s="13"/>
      <c r="AA218" s="13"/>
      <c r="AB218" s="13"/>
      <c r="AC218" s="13"/>
      <c r="AD218" s="13"/>
      <c r="AE218" s="13"/>
      <c r="AT218" s="257" t="s">
        <v>248</v>
      </c>
      <c r="AU218" s="257" t="s">
        <v>87</v>
      </c>
      <c r="AV218" s="13" t="s">
        <v>89</v>
      </c>
      <c r="AW218" s="13" t="s">
        <v>41</v>
      </c>
      <c r="AX218" s="13" t="s">
        <v>80</v>
      </c>
      <c r="AY218" s="257" t="s">
        <v>235</v>
      </c>
    </row>
    <row r="219" s="14" customFormat="1">
      <c r="A219" s="14"/>
      <c r="B219" s="258"/>
      <c r="C219" s="259"/>
      <c r="D219" s="242" t="s">
        <v>248</v>
      </c>
      <c r="E219" s="260" t="s">
        <v>39</v>
      </c>
      <c r="F219" s="261" t="s">
        <v>250</v>
      </c>
      <c r="G219" s="259"/>
      <c r="H219" s="262">
        <v>1690</v>
      </c>
      <c r="I219" s="263"/>
      <c r="J219" s="259"/>
      <c r="K219" s="259"/>
      <c r="L219" s="264"/>
      <c r="M219" s="265"/>
      <c r="N219" s="266"/>
      <c r="O219" s="266"/>
      <c r="P219" s="266"/>
      <c r="Q219" s="266"/>
      <c r="R219" s="266"/>
      <c r="S219" s="266"/>
      <c r="T219" s="267"/>
      <c r="U219" s="14"/>
      <c r="V219" s="14"/>
      <c r="W219" s="14"/>
      <c r="X219" s="14"/>
      <c r="Y219" s="14"/>
      <c r="Z219" s="14"/>
      <c r="AA219" s="14"/>
      <c r="AB219" s="14"/>
      <c r="AC219" s="14"/>
      <c r="AD219" s="14"/>
      <c r="AE219" s="14"/>
      <c r="AT219" s="268" t="s">
        <v>248</v>
      </c>
      <c r="AU219" s="268" t="s">
        <v>87</v>
      </c>
      <c r="AV219" s="14" t="s">
        <v>242</v>
      </c>
      <c r="AW219" s="14" t="s">
        <v>41</v>
      </c>
      <c r="AX219" s="14" t="s">
        <v>87</v>
      </c>
      <c r="AY219" s="268" t="s">
        <v>235</v>
      </c>
    </row>
    <row r="220" s="2" customFormat="1" ht="21.75" customHeight="1">
      <c r="A220" s="39"/>
      <c r="B220" s="40"/>
      <c r="C220" s="229" t="s">
        <v>424</v>
      </c>
      <c r="D220" s="229" t="s">
        <v>238</v>
      </c>
      <c r="E220" s="230" t="s">
        <v>408</v>
      </c>
      <c r="F220" s="231" t="s">
        <v>409</v>
      </c>
      <c r="G220" s="232" t="s">
        <v>191</v>
      </c>
      <c r="H220" s="233">
        <v>1</v>
      </c>
      <c r="I220" s="234"/>
      <c r="J220" s="235">
        <f>ROUND(I220*H220,2)</f>
        <v>0</v>
      </c>
      <c r="K220" s="231" t="s">
        <v>241</v>
      </c>
      <c r="L220" s="45"/>
      <c r="M220" s="236" t="s">
        <v>39</v>
      </c>
      <c r="N220" s="237" t="s">
        <v>53</v>
      </c>
      <c r="O220" s="86"/>
      <c r="P220" s="238">
        <f>O220*H220</f>
        <v>0</v>
      </c>
      <c r="Q220" s="238">
        <v>0</v>
      </c>
      <c r="R220" s="238">
        <f>Q220*H220</f>
        <v>0</v>
      </c>
      <c r="S220" s="238">
        <v>0</v>
      </c>
      <c r="T220" s="239">
        <f>S220*H220</f>
        <v>0</v>
      </c>
      <c r="U220" s="39"/>
      <c r="V220" s="39"/>
      <c r="W220" s="39"/>
      <c r="X220" s="39"/>
      <c r="Y220" s="39"/>
      <c r="Z220" s="39"/>
      <c r="AA220" s="39"/>
      <c r="AB220" s="39"/>
      <c r="AC220" s="39"/>
      <c r="AD220" s="39"/>
      <c r="AE220" s="39"/>
      <c r="AR220" s="240" t="s">
        <v>389</v>
      </c>
      <c r="AT220" s="240" t="s">
        <v>238</v>
      </c>
      <c r="AU220" s="240" t="s">
        <v>87</v>
      </c>
      <c r="AY220" s="17" t="s">
        <v>235</v>
      </c>
      <c r="BE220" s="241">
        <f>IF(N220="základní",J220,0)</f>
        <v>0</v>
      </c>
      <c r="BF220" s="241">
        <f>IF(N220="snížená",J220,0)</f>
        <v>0</v>
      </c>
      <c r="BG220" s="241">
        <f>IF(N220="zákl. přenesená",J220,0)</f>
        <v>0</v>
      </c>
      <c r="BH220" s="241">
        <f>IF(N220="sníž. přenesená",J220,0)</f>
        <v>0</v>
      </c>
      <c r="BI220" s="241">
        <f>IF(N220="nulová",J220,0)</f>
        <v>0</v>
      </c>
      <c r="BJ220" s="17" t="s">
        <v>242</v>
      </c>
      <c r="BK220" s="241">
        <f>ROUND(I220*H220,2)</f>
        <v>0</v>
      </c>
      <c r="BL220" s="17" t="s">
        <v>389</v>
      </c>
      <c r="BM220" s="240" t="s">
        <v>529</v>
      </c>
    </row>
    <row r="221" s="2" customFormat="1">
      <c r="A221" s="39"/>
      <c r="B221" s="40"/>
      <c r="C221" s="41"/>
      <c r="D221" s="242" t="s">
        <v>244</v>
      </c>
      <c r="E221" s="41"/>
      <c r="F221" s="243" t="s">
        <v>411</v>
      </c>
      <c r="G221" s="41"/>
      <c r="H221" s="41"/>
      <c r="I221" s="149"/>
      <c r="J221" s="41"/>
      <c r="K221" s="41"/>
      <c r="L221" s="45"/>
      <c r="M221" s="244"/>
      <c r="N221" s="245"/>
      <c r="O221" s="86"/>
      <c r="P221" s="86"/>
      <c r="Q221" s="86"/>
      <c r="R221" s="86"/>
      <c r="S221" s="86"/>
      <c r="T221" s="87"/>
      <c r="U221" s="39"/>
      <c r="V221" s="39"/>
      <c r="W221" s="39"/>
      <c r="X221" s="39"/>
      <c r="Y221" s="39"/>
      <c r="Z221" s="39"/>
      <c r="AA221" s="39"/>
      <c r="AB221" s="39"/>
      <c r="AC221" s="39"/>
      <c r="AD221" s="39"/>
      <c r="AE221" s="39"/>
      <c r="AT221" s="17" t="s">
        <v>244</v>
      </c>
      <c r="AU221" s="17" t="s">
        <v>87</v>
      </c>
    </row>
    <row r="222" s="2" customFormat="1">
      <c r="A222" s="39"/>
      <c r="B222" s="40"/>
      <c r="C222" s="41"/>
      <c r="D222" s="242" t="s">
        <v>246</v>
      </c>
      <c r="E222" s="41"/>
      <c r="F222" s="246" t="s">
        <v>412</v>
      </c>
      <c r="G222" s="41"/>
      <c r="H222" s="41"/>
      <c r="I222" s="149"/>
      <c r="J222" s="41"/>
      <c r="K222" s="41"/>
      <c r="L222" s="45"/>
      <c r="M222" s="244"/>
      <c r="N222" s="245"/>
      <c r="O222" s="86"/>
      <c r="P222" s="86"/>
      <c r="Q222" s="86"/>
      <c r="R222" s="86"/>
      <c r="S222" s="86"/>
      <c r="T222" s="87"/>
      <c r="U222" s="39"/>
      <c r="V222" s="39"/>
      <c r="W222" s="39"/>
      <c r="X222" s="39"/>
      <c r="Y222" s="39"/>
      <c r="Z222" s="39"/>
      <c r="AA222" s="39"/>
      <c r="AB222" s="39"/>
      <c r="AC222" s="39"/>
      <c r="AD222" s="39"/>
      <c r="AE222" s="39"/>
      <c r="AT222" s="17" t="s">
        <v>246</v>
      </c>
      <c r="AU222" s="17" t="s">
        <v>87</v>
      </c>
    </row>
    <row r="223" s="2" customFormat="1">
      <c r="A223" s="39"/>
      <c r="B223" s="40"/>
      <c r="C223" s="41"/>
      <c r="D223" s="242" t="s">
        <v>294</v>
      </c>
      <c r="E223" s="41"/>
      <c r="F223" s="246" t="s">
        <v>413</v>
      </c>
      <c r="G223" s="41"/>
      <c r="H223" s="41"/>
      <c r="I223" s="149"/>
      <c r="J223" s="41"/>
      <c r="K223" s="41"/>
      <c r="L223" s="45"/>
      <c r="M223" s="244"/>
      <c r="N223" s="245"/>
      <c r="O223" s="86"/>
      <c r="P223" s="86"/>
      <c r="Q223" s="86"/>
      <c r="R223" s="86"/>
      <c r="S223" s="86"/>
      <c r="T223" s="87"/>
      <c r="U223" s="39"/>
      <c r="V223" s="39"/>
      <c r="W223" s="39"/>
      <c r="X223" s="39"/>
      <c r="Y223" s="39"/>
      <c r="Z223" s="39"/>
      <c r="AA223" s="39"/>
      <c r="AB223" s="39"/>
      <c r="AC223" s="39"/>
      <c r="AD223" s="39"/>
      <c r="AE223" s="39"/>
      <c r="AT223" s="17" t="s">
        <v>294</v>
      </c>
      <c r="AU223" s="17" t="s">
        <v>87</v>
      </c>
    </row>
    <row r="224" s="13" customFormat="1">
      <c r="A224" s="13"/>
      <c r="B224" s="247"/>
      <c r="C224" s="248"/>
      <c r="D224" s="242" t="s">
        <v>248</v>
      </c>
      <c r="E224" s="249" t="s">
        <v>39</v>
      </c>
      <c r="F224" s="250" t="s">
        <v>414</v>
      </c>
      <c r="G224" s="248"/>
      <c r="H224" s="251">
        <v>1</v>
      </c>
      <c r="I224" s="252"/>
      <c r="J224" s="248"/>
      <c r="K224" s="248"/>
      <c r="L224" s="253"/>
      <c r="M224" s="254"/>
      <c r="N224" s="255"/>
      <c r="O224" s="255"/>
      <c r="P224" s="255"/>
      <c r="Q224" s="255"/>
      <c r="R224" s="255"/>
      <c r="S224" s="255"/>
      <c r="T224" s="256"/>
      <c r="U224" s="13"/>
      <c r="V224" s="13"/>
      <c r="W224" s="13"/>
      <c r="X224" s="13"/>
      <c r="Y224" s="13"/>
      <c r="Z224" s="13"/>
      <c r="AA224" s="13"/>
      <c r="AB224" s="13"/>
      <c r="AC224" s="13"/>
      <c r="AD224" s="13"/>
      <c r="AE224" s="13"/>
      <c r="AT224" s="257" t="s">
        <v>248</v>
      </c>
      <c r="AU224" s="257" t="s">
        <v>87</v>
      </c>
      <c r="AV224" s="13" t="s">
        <v>89</v>
      </c>
      <c r="AW224" s="13" t="s">
        <v>41</v>
      </c>
      <c r="AX224" s="13" t="s">
        <v>87</v>
      </c>
      <c r="AY224" s="257" t="s">
        <v>235</v>
      </c>
    </row>
    <row r="225" s="2" customFormat="1" ht="33" customHeight="1">
      <c r="A225" s="39"/>
      <c r="B225" s="40"/>
      <c r="C225" s="229" t="s">
        <v>530</v>
      </c>
      <c r="D225" s="229" t="s">
        <v>238</v>
      </c>
      <c r="E225" s="230" t="s">
        <v>416</v>
      </c>
      <c r="F225" s="231" t="s">
        <v>417</v>
      </c>
      <c r="G225" s="232" t="s">
        <v>182</v>
      </c>
      <c r="H225" s="233">
        <v>202.21799999999999</v>
      </c>
      <c r="I225" s="234"/>
      <c r="J225" s="235">
        <f>ROUND(I225*H225,2)</f>
        <v>0</v>
      </c>
      <c r="K225" s="231" t="s">
        <v>241</v>
      </c>
      <c r="L225" s="45"/>
      <c r="M225" s="236" t="s">
        <v>39</v>
      </c>
      <c r="N225" s="237" t="s">
        <v>53</v>
      </c>
      <c r="O225" s="86"/>
      <c r="P225" s="238">
        <f>O225*H225</f>
        <v>0</v>
      </c>
      <c r="Q225" s="238">
        <v>0</v>
      </c>
      <c r="R225" s="238">
        <f>Q225*H225</f>
        <v>0</v>
      </c>
      <c r="S225" s="238">
        <v>0</v>
      </c>
      <c r="T225" s="239">
        <f>S225*H225</f>
        <v>0</v>
      </c>
      <c r="U225" s="39"/>
      <c r="V225" s="39"/>
      <c r="W225" s="39"/>
      <c r="X225" s="39"/>
      <c r="Y225" s="39"/>
      <c r="Z225" s="39"/>
      <c r="AA225" s="39"/>
      <c r="AB225" s="39"/>
      <c r="AC225" s="39"/>
      <c r="AD225" s="39"/>
      <c r="AE225" s="39"/>
      <c r="AR225" s="240" t="s">
        <v>389</v>
      </c>
      <c r="AT225" s="240" t="s">
        <v>238</v>
      </c>
      <c r="AU225" s="240" t="s">
        <v>87</v>
      </c>
      <c r="AY225" s="17" t="s">
        <v>235</v>
      </c>
      <c r="BE225" s="241">
        <f>IF(N225="základní",J225,0)</f>
        <v>0</v>
      </c>
      <c r="BF225" s="241">
        <f>IF(N225="snížená",J225,0)</f>
        <v>0</v>
      </c>
      <c r="BG225" s="241">
        <f>IF(N225="zákl. přenesená",J225,0)</f>
        <v>0</v>
      </c>
      <c r="BH225" s="241">
        <f>IF(N225="sníž. přenesená",J225,0)</f>
        <v>0</v>
      </c>
      <c r="BI225" s="241">
        <f>IF(N225="nulová",J225,0)</f>
        <v>0</v>
      </c>
      <c r="BJ225" s="17" t="s">
        <v>242</v>
      </c>
      <c r="BK225" s="241">
        <f>ROUND(I225*H225,2)</f>
        <v>0</v>
      </c>
      <c r="BL225" s="17" t="s">
        <v>389</v>
      </c>
      <c r="BM225" s="240" t="s">
        <v>531</v>
      </c>
    </row>
    <row r="226" s="2" customFormat="1">
      <c r="A226" s="39"/>
      <c r="B226" s="40"/>
      <c r="C226" s="41"/>
      <c r="D226" s="242" t="s">
        <v>244</v>
      </c>
      <c r="E226" s="41"/>
      <c r="F226" s="243" t="s">
        <v>419</v>
      </c>
      <c r="G226" s="41"/>
      <c r="H226" s="41"/>
      <c r="I226" s="149"/>
      <c r="J226" s="41"/>
      <c r="K226" s="41"/>
      <c r="L226" s="45"/>
      <c r="M226" s="244"/>
      <c r="N226" s="245"/>
      <c r="O226" s="86"/>
      <c r="P226" s="86"/>
      <c r="Q226" s="86"/>
      <c r="R226" s="86"/>
      <c r="S226" s="86"/>
      <c r="T226" s="87"/>
      <c r="U226" s="39"/>
      <c r="V226" s="39"/>
      <c r="W226" s="39"/>
      <c r="X226" s="39"/>
      <c r="Y226" s="39"/>
      <c r="Z226" s="39"/>
      <c r="AA226" s="39"/>
      <c r="AB226" s="39"/>
      <c r="AC226" s="39"/>
      <c r="AD226" s="39"/>
      <c r="AE226" s="39"/>
      <c r="AT226" s="17" t="s">
        <v>244</v>
      </c>
      <c r="AU226" s="17" t="s">
        <v>87</v>
      </c>
    </row>
    <row r="227" s="2" customFormat="1">
      <c r="A227" s="39"/>
      <c r="B227" s="40"/>
      <c r="C227" s="41"/>
      <c r="D227" s="242" t="s">
        <v>246</v>
      </c>
      <c r="E227" s="41"/>
      <c r="F227" s="246" t="s">
        <v>392</v>
      </c>
      <c r="G227" s="41"/>
      <c r="H227" s="41"/>
      <c r="I227" s="149"/>
      <c r="J227" s="41"/>
      <c r="K227" s="41"/>
      <c r="L227" s="45"/>
      <c r="M227" s="244"/>
      <c r="N227" s="245"/>
      <c r="O227" s="86"/>
      <c r="P227" s="86"/>
      <c r="Q227" s="86"/>
      <c r="R227" s="86"/>
      <c r="S227" s="86"/>
      <c r="T227" s="87"/>
      <c r="U227" s="39"/>
      <c r="V227" s="39"/>
      <c r="W227" s="39"/>
      <c r="X227" s="39"/>
      <c r="Y227" s="39"/>
      <c r="Z227" s="39"/>
      <c r="AA227" s="39"/>
      <c r="AB227" s="39"/>
      <c r="AC227" s="39"/>
      <c r="AD227" s="39"/>
      <c r="AE227" s="39"/>
      <c r="AT227" s="17" t="s">
        <v>246</v>
      </c>
      <c r="AU227" s="17" t="s">
        <v>87</v>
      </c>
    </row>
    <row r="228" s="2" customFormat="1">
      <c r="A228" s="39"/>
      <c r="B228" s="40"/>
      <c r="C228" s="41"/>
      <c r="D228" s="242" t="s">
        <v>294</v>
      </c>
      <c r="E228" s="41"/>
      <c r="F228" s="246" t="s">
        <v>420</v>
      </c>
      <c r="G228" s="41"/>
      <c r="H228" s="41"/>
      <c r="I228" s="149"/>
      <c r="J228" s="41"/>
      <c r="K228" s="41"/>
      <c r="L228" s="45"/>
      <c r="M228" s="244"/>
      <c r="N228" s="245"/>
      <c r="O228" s="86"/>
      <c r="P228" s="86"/>
      <c r="Q228" s="86"/>
      <c r="R228" s="86"/>
      <c r="S228" s="86"/>
      <c r="T228" s="87"/>
      <c r="U228" s="39"/>
      <c r="V228" s="39"/>
      <c r="W228" s="39"/>
      <c r="X228" s="39"/>
      <c r="Y228" s="39"/>
      <c r="Z228" s="39"/>
      <c r="AA228" s="39"/>
      <c r="AB228" s="39"/>
      <c r="AC228" s="39"/>
      <c r="AD228" s="39"/>
      <c r="AE228" s="39"/>
      <c r="AT228" s="17" t="s">
        <v>294</v>
      </c>
      <c r="AU228" s="17" t="s">
        <v>87</v>
      </c>
    </row>
    <row r="229" s="13" customFormat="1">
      <c r="A229" s="13"/>
      <c r="B229" s="247"/>
      <c r="C229" s="248"/>
      <c r="D229" s="242" t="s">
        <v>248</v>
      </c>
      <c r="E229" s="249" t="s">
        <v>440</v>
      </c>
      <c r="F229" s="250" t="s">
        <v>532</v>
      </c>
      <c r="G229" s="248"/>
      <c r="H229" s="251">
        <v>166.93799999999999</v>
      </c>
      <c r="I229" s="252"/>
      <c r="J229" s="248"/>
      <c r="K229" s="248"/>
      <c r="L229" s="253"/>
      <c r="M229" s="254"/>
      <c r="N229" s="255"/>
      <c r="O229" s="255"/>
      <c r="P229" s="255"/>
      <c r="Q229" s="255"/>
      <c r="R229" s="255"/>
      <c r="S229" s="255"/>
      <c r="T229" s="256"/>
      <c r="U229" s="13"/>
      <c r="V229" s="13"/>
      <c r="W229" s="13"/>
      <c r="X229" s="13"/>
      <c r="Y229" s="13"/>
      <c r="Z229" s="13"/>
      <c r="AA229" s="13"/>
      <c r="AB229" s="13"/>
      <c r="AC229" s="13"/>
      <c r="AD229" s="13"/>
      <c r="AE229" s="13"/>
      <c r="AT229" s="257" t="s">
        <v>248</v>
      </c>
      <c r="AU229" s="257" t="s">
        <v>87</v>
      </c>
      <c r="AV229" s="13" t="s">
        <v>89</v>
      </c>
      <c r="AW229" s="13" t="s">
        <v>41</v>
      </c>
      <c r="AX229" s="13" t="s">
        <v>80</v>
      </c>
      <c r="AY229" s="257" t="s">
        <v>235</v>
      </c>
    </row>
    <row r="230" s="13" customFormat="1">
      <c r="A230" s="13"/>
      <c r="B230" s="247"/>
      <c r="C230" s="248"/>
      <c r="D230" s="242" t="s">
        <v>248</v>
      </c>
      <c r="E230" s="249" t="s">
        <v>39</v>
      </c>
      <c r="F230" s="250" t="s">
        <v>533</v>
      </c>
      <c r="G230" s="248"/>
      <c r="H230" s="251">
        <v>35.280000000000001</v>
      </c>
      <c r="I230" s="252"/>
      <c r="J230" s="248"/>
      <c r="K230" s="248"/>
      <c r="L230" s="253"/>
      <c r="M230" s="254"/>
      <c r="N230" s="255"/>
      <c r="O230" s="255"/>
      <c r="P230" s="255"/>
      <c r="Q230" s="255"/>
      <c r="R230" s="255"/>
      <c r="S230" s="255"/>
      <c r="T230" s="256"/>
      <c r="U230" s="13"/>
      <c r="V230" s="13"/>
      <c r="W230" s="13"/>
      <c r="X230" s="13"/>
      <c r="Y230" s="13"/>
      <c r="Z230" s="13"/>
      <c r="AA230" s="13"/>
      <c r="AB230" s="13"/>
      <c r="AC230" s="13"/>
      <c r="AD230" s="13"/>
      <c r="AE230" s="13"/>
      <c r="AT230" s="257" t="s">
        <v>248</v>
      </c>
      <c r="AU230" s="257" t="s">
        <v>87</v>
      </c>
      <c r="AV230" s="13" t="s">
        <v>89</v>
      </c>
      <c r="AW230" s="13" t="s">
        <v>41</v>
      </c>
      <c r="AX230" s="13" t="s">
        <v>80</v>
      </c>
      <c r="AY230" s="257" t="s">
        <v>235</v>
      </c>
    </row>
    <row r="231" s="14" customFormat="1">
      <c r="A231" s="14"/>
      <c r="B231" s="258"/>
      <c r="C231" s="259"/>
      <c r="D231" s="242" t="s">
        <v>248</v>
      </c>
      <c r="E231" s="260" t="s">
        <v>39</v>
      </c>
      <c r="F231" s="261" t="s">
        <v>250</v>
      </c>
      <c r="G231" s="259"/>
      <c r="H231" s="262">
        <v>202.21799999999999</v>
      </c>
      <c r="I231" s="263"/>
      <c r="J231" s="259"/>
      <c r="K231" s="259"/>
      <c r="L231" s="264"/>
      <c r="M231" s="265"/>
      <c r="N231" s="266"/>
      <c r="O231" s="266"/>
      <c r="P231" s="266"/>
      <c r="Q231" s="266"/>
      <c r="R231" s="266"/>
      <c r="S231" s="266"/>
      <c r="T231" s="267"/>
      <c r="U231" s="14"/>
      <c r="V231" s="14"/>
      <c r="W231" s="14"/>
      <c r="X231" s="14"/>
      <c r="Y231" s="14"/>
      <c r="Z231" s="14"/>
      <c r="AA231" s="14"/>
      <c r="AB231" s="14"/>
      <c r="AC231" s="14"/>
      <c r="AD231" s="14"/>
      <c r="AE231" s="14"/>
      <c r="AT231" s="268" t="s">
        <v>248</v>
      </c>
      <c r="AU231" s="268" t="s">
        <v>87</v>
      </c>
      <c r="AV231" s="14" t="s">
        <v>242</v>
      </c>
      <c r="AW231" s="14" t="s">
        <v>41</v>
      </c>
      <c r="AX231" s="14" t="s">
        <v>87</v>
      </c>
      <c r="AY231" s="268" t="s">
        <v>235</v>
      </c>
    </row>
    <row r="232" s="2" customFormat="1" ht="21.75" customHeight="1">
      <c r="A232" s="39"/>
      <c r="B232" s="40"/>
      <c r="C232" s="229" t="s">
        <v>534</v>
      </c>
      <c r="D232" s="229" t="s">
        <v>238</v>
      </c>
      <c r="E232" s="230" t="s">
        <v>535</v>
      </c>
      <c r="F232" s="231" t="s">
        <v>536</v>
      </c>
      <c r="G232" s="232" t="s">
        <v>182</v>
      </c>
      <c r="H232" s="233">
        <v>234.858</v>
      </c>
      <c r="I232" s="234"/>
      <c r="J232" s="235">
        <f>ROUND(I232*H232,2)</f>
        <v>0</v>
      </c>
      <c r="K232" s="231" t="s">
        <v>241</v>
      </c>
      <c r="L232" s="45"/>
      <c r="M232" s="236" t="s">
        <v>39</v>
      </c>
      <c r="N232" s="237" t="s">
        <v>53</v>
      </c>
      <c r="O232" s="86"/>
      <c r="P232" s="238">
        <f>O232*H232</f>
        <v>0</v>
      </c>
      <c r="Q232" s="238">
        <v>0</v>
      </c>
      <c r="R232" s="238">
        <f>Q232*H232</f>
        <v>0</v>
      </c>
      <c r="S232" s="238">
        <v>0</v>
      </c>
      <c r="T232" s="239">
        <f>S232*H232</f>
        <v>0</v>
      </c>
      <c r="U232" s="39"/>
      <c r="V232" s="39"/>
      <c r="W232" s="39"/>
      <c r="X232" s="39"/>
      <c r="Y232" s="39"/>
      <c r="Z232" s="39"/>
      <c r="AA232" s="39"/>
      <c r="AB232" s="39"/>
      <c r="AC232" s="39"/>
      <c r="AD232" s="39"/>
      <c r="AE232" s="39"/>
      <c r="AR232" s="240" t="s">
        <v>389</v>
      </c>
      <c r="AT232" s="240" t="s">
        <v>238</v>
      </c>
      <c r="AU232" s="240" t="s">
        <v>87</v>
      </c>
      <c r="AY232" s="17" t="s">
        <v>235</v>
      </c>
      <c r="BE232" s="241">
        <f>IF(N232="základní",J232,0)</f>
        <v>0</v>
      </c>
      <c r="BF232" s="241">
        <f>IF(N232="snížená",J232,0)</f>
        <v>0</v>
      </c>
      <c r="BG232" s="241">
        <f>IF(N232="zákl. přenesená",J232,0)</f>
        <v>0</v>
      </c>
      <c r="BH232" s="241">
        <f>IF(N232="sníž. přenesená",J232,0)</f>
        <v>0</v>
      </c>
      <c r="BI232" s="241">
        <f>IF(N232="nulová",J232,0)</f>
        <v>0</v>
      </c>
      <c r="BJ232" s="17" t="s">
        <v>242</v>
      </c>
      <c r="BK232" s="241">
        <f>ROUND(I232*H232,2)</f>
        <v>0</v>
      </c>
      <c r="BL232" s="17" t="s">
        <v>389</v>
      </c>
      <c r="BM232" s="240" t="s">
        <v>537</v>
      </c>
    </row>
    <row r="233" s="2" customFormat="1">
      <c r="A233" s="39"/>
      <c r="B233" s="40"/>
      <c r="C233" s="41"/>
      <c r="D233" s="242" t="s">
        <v>244</v>
      </c>
      <c r="E233" s="41"/>
      <c r="F233" s="243" t="s">
        <v>538</v>
      </c>
      <c r="G233" s="41"/>
      <c r="H233" s="41"/>
      <c r="I233" s="149"/>
      <c r="J233" s="41"/>
      <c r="K233" s="41"/>
      <c r="L233" s="45"/>
      <c r="M233" s="244"/>
      <c r="N233" s="245"/>
      <c r="O233" s="86"/>
      <c r="P233" s="86"/>
      <c r="Q233" s="86"/>
      <c r="R233" s="86"/>
      <c r="S233" s="86"/>
      <c r="T233" s="87"/>
      <c r="U233" s="39"/>
      <c r="V233" s="39"/>
      <c r="W233" s="39"/>
      <c r="X233" s="39"/>
      <c r="Y233" s="39"/>
      <c r="Z233" s="39"/>
      <c r="AA233" s="39"/>
      <c r="AB233" s="39"/>
      <c r="AC233" s="39"/>
      <c r="AD233" s="39"/>
      <c r="AE233" s="39"/>
      <c r="AT233" s="17" t="s">
        <v>244</v>
      </c>
      <c r="AU233" s="17" t="s">
        <v>87</v>
      </c>
    </row>
    <row r="234" s="2" customFormat="1">
      <c r="A234" s="39"/>
      <c r="B234" s="40"/>
      <c r="C234" s="41"/>
      <c r="D234" s="242" t="s">
        <v>246</v>
      </c>
      <c r="E234" s="41"/>
      <c r="F234" s="246" t="s">
        <v>539</v>
      </c>
      <c r="G234" s="41"/>
      <c r="H234" s="41"/>
      <c r="I234" s="149"/>
      <c r="J234" s="41"/>
      <c r="K234" s="41"/>
      <c r="L234" s="45"/>
      <c r="M234" s="244"/>
      <c r="N234" s="245"/>
      <c r="O234" s="86"/>
      <c r="P234" s="86"/>
      <c r="Q234" s="86"/>
      <c r="R234" s="86"/>
      <c r="S234" s="86"/>
      <c r="T234" s="87"/>
      <c r="U234" s="39"/>
      <c r="V234" s="39"/>
      <c r="W234" s="39"/>
      <c r="X234" s="39"/>
      <c r="Y234" s="39"/>
      <c r="Z234" s="39"/>
      <c r="AA234" s="39"/>
      <c r="AB234" s="39"/>
      <c r="AC234" s="39"/>
      <c r="AD234" s="39"/>
      <c r="AE234" s="39"/>
      <c r="AT234" s="17" t="s">
        <v>246</v>
      </c>
      <c r="AU234" s="17" t="s">
        <v>87</v>
      </c>
    </row>
    <row r="235" s="2" customFormat="1">
      <c r="A235" s="39"/>
      <c r="B235" s="40"/>
      <c r="C235" s="41"/>
      <c r="D235" s="242" t="s">
        <v>294</v>
      </c>
      <c r="E235" s="41"/>
      <c r="F235" s="246" t="s">
        <v>540</v>
      </c>
      <c r="G235" s="41"/>
      <c r="H235" s="41"/>
      <c r="I235" s="149"/>
      <c r="J235" s="41"/>
      <c r="K235" s="41"/>
      <c r="L235" s="45"/>
      <c r="M235" s="244"/>
      <c r="N235" s="245"/>
      <c r="O235" s="86"/>
      <c r="P235" s="86"/>
      <c r="Q235" s="86"/>
      <c r="R235" s="86"/>
      <c r="S235" s="86"/>
      <c r="T235" s="87"/>
      <c r="U235" s="39"/>
      <c r="V235" s="39"/>
      <c r="W235" s="39"/>
      <c r="X235" s="39"/>
      <c r="Y235" s="39"/>
      <c r="Z235" s="39"/>
      <c r="AA235" s="39"/>
      <c r="AB235" s="39"/>
      <c r="AC235" s="39"/>
      <c r="AD235" s="39"/>
      <c r="AE235" s="39"/>
      <c r="AT235" s="17" t="s">
        <v>294</v>
      </c>
      <c r="AU235" s="17" t="s">
        <v>87</v>
      </c>
    </row>
    <row r="236" s="13" customFormat="1">
      <c r="A236" s="13"/>
      <c r="B236" s="247"/>
      <c r="C236" s="248"/>
      <c r="D236" s="242" t="s">
        <v>248</v>
      </c>
      <c r="E236" s="249" t="s">
        <v>39</v>
      </c>
      <c r="F236" s="250" t="s">
        <v>440</v>
      </c>
      <c r="G236" s="248"/>
      <c r="H236" s="251">
        <v>166.93799999999999</v>
      </c>
      <c r="I236" s="252"/>
      <c r="J236" s="248"/>
      <c r="K236" s="248"/>
      <c r="L236" s="253"/>
      <c r="M236" s="254"/>
      <c r="N236" s="255"/>
      <c r="O236" s="255"/>
      <c r="P236" s="255"/>
      <c r="Q236" s="255"/>
      <c r="R236" s="255"/>
      <c r="S236" s="255"/>
      <c r="T236" s="256"/>
      <c r="U236" s="13"/>
      <c r="V236" s="13"/>
      <c r="W236" s="13"/>
      <c r="X236" s="13"/>
      <c r="Y236" s="13"/>
      <c r="Z236" s="13"/>
      <c r="AA236" s="13"/>
      <c r="AB236" s="13"/>
      <c r="AC236" s="13"/>
      <c r="AD236" s="13"/>
      <c r="AE236" s="13"/>
      <c r="AT236" s="257" t="s">
        <v>248</v>
      </c>
      <c r="AU236" s="257" t="s">
        <v>87</v>
      </c>
      <c r="AV236" s="13" t="s">
        <v>89</v>
      </c>
      <c r="AW236" s="13" t="s">
        <v>41</v>
      </c>
      <c r="AX236" s="13" t="s">
        <v>80</v>
      </c>
      <c r="AY236" s="257" t="s">
        <v>235</v>
      </c>
    </row>
    <row r="237" s="13" customFormat="1">
      <c r="A237" s="13"/>
      <c r="B237" s="247"/>
      <c r="C237" s="248"/>
      <c r="D237" s="242" t="s">
        <v>248</v>
      </c>
      <c r="E237" s="249" t="s">
        <v>449</v>
      </c>
      <c r="F237" s="250" t="s">
        <v>541</v>
      </c>
      <c r="G237" s="248"/>
      <c r="H237" s="251">
        <v>32.640000000000001</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248</v>
      </c>
      <c r="AU237" s="257" t="s">
        <v>87</v>
      </c>
      <c r="AV237" s="13" t="s">
        <v>89</v>
      </c>
      <c r="AW237" s="13" t="s">
        <v>41</v>
      </c>
      <c r="AX237" s="13" t="s">
        <v>80</v>
      </c>
      <c r="AY237" s="257" t="s">
        <v>235</v>
      </c>
    </row>
    <row r="238" s="13" customFormat="1">
      <c r="A238" s="13"/>
      <c r="B238" s="247"/>
      <c r="C238" s="248"/>
      <c r="D238" s="242" t="s">
        <v>248</v>
      </c>
      <c r="E238" s="249" t="s">
        <v>39</v>
      </c>
      <c r="F238" s="250" t="s">
        <v>533</v>
      </c>
      <c r="G238" s="248"/>
      <c r="H238" s="251">
        <v>35.280000000000001</v>
      </c>
      <c r="I238" s="252"/>
      <c r="J238" s="248"/>
      <c r="K238" s="248"/>
      <c r="L238" s="253"/>
      <c r="M238" s="254"/>
      <c r="N238" s="255"/>
      <c r="O238" s="255"/>
      <c r="P238" s="255"/>
      <c r="Q238" s="255"/>
      <c r="R238" s="255"/>
      <c r="S238" s="255"/>
      <c r="T238" s="256"/>
      <c r="U238" s="13"/>
      <c r="V238" s="13"/>
      <c r="W238" s="13"/>
      <c r="X238" s="13"/>
      <c r="Y238" s="13"/>
      <c r="Z238" s="13"/>
      <c r="AA238" s="13"/>
      <c r="AB238" s="13"/>
      <c r="AC238" s="13"/>
      <c r="AD238" s="13"/>
      <c r="AE238" s="13"/>
      <c r="AT238" s="257" t="s">
        <v>248</v>
      </c>
      <c r="AU238" s="257" t="s">
        <v>87</v>
      </c>
      <c r="AV238" s="13" t="s">
        <v>89</v>
      </c>
      <c r="AW238" s="13" t="s">
        <v>41</v>
      </c>
      <c r="AX238" s="13" t="s">
        <v>80</v>
      </c>
      <c r="AY238" s="257" t="s">
        <v>235</v>
      </c>
    </row>
    <row r="239" s="14" customFormat="1">
      <c r="A239" s="14"/>
      <c r="B239" s="258"/>
      <c r="C239" s="259"/>
      <c r="D239" s="242" t="s">
        <v>248</v>
      </c>
      <c r="E239" s="260" t="s">
        <v>39</v>
      </c>
      <c r="F239" s="261" t="s">
        <v>250</v>
      </c>
      <c r="G239" s="259"/>
      <c r="H239" s="262">
        <v>234.858</v>
      </c>
      <c r="I239" s="263"/>
      <c r="J239" s="259"/>
      <c r="K239" s="259"/>
      <c r="L239" s="264"/>
      <c r="M239" s="265"/>
      <c r="N239" s="266"/>
      <c r="O239" s="266"/>
      <c r="P239" s="266"/>
      <c r="Q239" s="266"/>
      <c r="R239" s="266"/>
      <c r="S239" s="266"/>
      <c r="T239" s="267"/>
      <c r="U239" s="14"/>
      <c r="V239" s="14"/>
      <c r="W239" s="14"/>
      <c r="X239" s="14"/>
      <c r="Y239" s="14"/>
      <c r="Z239" s="14"/>
      <c r="AA239" s="14"/>
      <c r="AB239" s="14"/>
      <c r="AC239" s="14"/>
      <c r="AD239" s="14"/>
      <c r="AE239" s="14"/>
      <c r="AT239" s="268" t="s">
        <v>248</v>
      </c>
      <c r="AU239" s="268" t="s">
        <v>87</v>
      </c>
      <c r="AV239" s="14" t="s">
        <v>242</v>
      </c>
      <c r="AW239" s="14" t="s">
        <v>41</v>
      </c>
      <c r="AX239" s="14" t="s">
        <v>87</v>
      </c>
      <c r="AY239" s="268" t="s">
        <v>235</v>
      </c>
    </row>
    <row r="240" s="2" customFormat="1" ht="21.75" customHeight="1">
      <c r="A240" s="39"/>
      <c r="B240" s="40"/>
      <c r="C240" s="229" t="s">
        <v>542</v>
      </c>
      <c r="D240" s="229" t="s">
        <v>238</v>
      </c>
      <c r="E240" s="230" t="s">
        <v>425</v>
      </c>
      <c r="F240" s="231" t="s">
        <v>426</v>
      </c>
      <c r="G240" s="232" t="s">
        <v>182</v>
      </c>
      <c r="H240" s="233">
        <v>0.499</v>
      </c>
      <c r="I240" s="234"/>
      <c r="J240" s="235">
        <f>ROUND(I240*H240,2)</f>
        <v>0</v>
      </c>
      <c r="K240" s="231" t="s">
        <v>241</v>
      </c>
      <c r="L240" s="45"/>
      <c r="M240" s="236" t="s">
        <v>39</v>
      </c>
      <c r="N240" s="237" t="s">
        <v>53</v>
      </c>
      <c r="O240" s="86"/>
      <c r="P240" s="238">
        <f>O240*H240</f>
        <v>0</v>
      </c>
      <c r="Q240" s="238">
        <v>0</v>
      </c>
      <c r="R240" s="238">
        <f>Q240*H240</f>
        <v>0</v>
      </c>
      <c r="S240" s="238">
        <v>0</v>
      </c>
      <c r="T240" s="239">
        <f>S240*H240</f>
        <v>0</v>
      </c>
      <c r="U240" s="39"/>
      <c r="V240" s="39"/>
      <c r="W240" s="39"/>
      <c r="X240" s="39"/>
      <c r="Y240" s="39"/>
      <c r="Z240" s="39"/>
      <c r="AA240" s="39"/>
      <c r="AB240" s="39"/>
      <c r="AC240" s="39"/>
      <c r="AD240" s="39"/>
      <c r="AE240" s="39"/>
      <c r="AR240" s="240" t="s">
        <v>389</v>
      </c>
      <c r="AT240" s="240" t="s">
        <v>238</v>
      </c>
      <c r="AU240" s="240" t="s">
        <v>87</v>
      </c>
      <c r="AY240" s="17" t="s">
        <v>235</v>
      </c>
      <c r="BE240" s="241">
        <f>IF(N240="základní",J240,0)</f>
        <v>0</v>
      </c>
      <c r="BF240" s="241">
        <f>IF(N240="snížená",J240,0)</f>
        <v>0</v>
      </c>
      <c r="BG240" s="241">
        <f>IF(N240="zákl. přenesená",J240,0)</f>
        <v>0</v>
      </c>
      <c r="BH240" s="241">
        <f>IF(N240="sníž. přenesená",J240,0)</f>
        <v>0</v>
      </c>
      <c r="BI240" s="241">
        <f>IF(N240="nulová",J240,0)</f>
        <v>0</v>
      </c>
      <c r="BJ240" s="17" t="s">
        <v>242</v>
      </c>
      <c r="BK240" s="241">
        <f>ROUND(I240*H240,2)</f>
        <v>0</v>
      </c>
      <c r="BL240" s="17" t="s">
        <v>389</v>
      </c>
      <c r="BM240" s="240" t="s">
        <v>543</v>
      </c>
    </row>
    <row r="241" s="2" customFormat="1">
      <c r="A241" s="39"/>
      <c r="B241" s="40"/>
      <c r="C241" s="41"/>
      <c r="D241" s="242" t="s">
        <v>244</v>
      </c>
      <c r="E241" s="41"/>
      <c r="F241" s="243" t="s">
        <v>428</v>
      </c>
      <c r="G241" s="41"/>
      <c r="H241" s="41"/>
      <c r="I241" s="149"/>
      <c r="J241" s="41"/>
      <c r="K241" s="41"/>
      <c r="L241" s="45"/>
      <c r="M241" s="244"/>
      <c r="N241" s="245"/>
      <c r="O241" s="86"/>
      <c r="P241" s="86"/>
      <c r="Q241" s="86"/>
      <c r="R241" s="86"/>
      <c r="S241" s="86"/>
      <c r="T241" s="87"/>
      <c r="U241" s="39"/>
      <c r="V241" s="39"/>
      <c r="W241" s="39"/>
      <c r="X241" s="39"/>
      <c r="Y241" s="39"/>
      <c r="Z241" s="39"/>
      <c r="AA241" s="39"/>
      <c r="AB241" s="39"/>
      <c r="AC241" s="39"/>
      <c r="AD241" s="39"/>
      <c r="AE241" s="39"/>
      <c r="AT241" s="17" t="s">
        <v>244</v>
      </c>
      <c r="AU241" s="17" t="s">
        <v>87</v>
      </c>
    </row>
    <row r="242" s="13" customFormat="1">
      <c r="A242" s="13"/>
      <c r="B242" s="247"/>
      <c r="C242" s="248"/>
      <c r="D242" s="242" t="s">
        <v>248</v>
      </c>
      <c r="E242" s="249" t="s">
        <v>39</v>
      </c>
      <c r="F242" s="250" t="s">
        <v>544</v>
      </c>
      <c r="G242" s="248"/>
      <c r="H242" s="251">
        <v>0.499</v>
      </c>
      <c r="I242" s="252"/>
      <c r="J242" s="248"/>
      <c r="K242" s="248"/>
      <c r="L242" s="253"/>
      <c r="M242" s="254"/>
      <c r="N242" s="255"/>
      <c r="O242" s="255"/>
      <c r="P242" s="255"/>
      <c r="Q242" s="255"/>
      <c r="R242" s="255"/>
      <c r="S242" s="255"/>
      <c r="T242" s="256"/>
      <c r="U242" s="13"/>
      <c r="V242" s="13"/>
      <c r="W242" s="13"/>
      <c r="X242" s="13"/>
      <c r="Y242" s="13"/>
      <c r="Z242" s="13"/>
      <c r="AA242" s="13"/>
      <c r="AB242" s="13"/>
      <c r="AC242" s="13"/>
      <c r="AD242" s="13"/>
      <c r="AE242" s="13"/>
      <c r="AT242" s="257" t="s">
        <v>248</v>
      </c>
      <c r="AU242" s="257" t="s">
        <v>87</v>
      </c>
      <c r="AV242" s="13" t="s">
        <v>89</v>
      </c>
      <c r="AW242" s="13" t="s">
        <v>41</v>
      </c>
      <c r="AX242" s="13" t="s">
        <v>80</v>
      </c>
      <c r="AY242" s="257" t="s">
        <v>235</v>
      </c>
    </row>
    <row r="243" s="14" customFormat="1">
      <c r="A243" s="14"/>
      <c r="B243" s="258"/>
      <c r="C243" s="259"/>
      <c r="D243" s="242" t="s">
        <v>248</v>
      </c>
      <c r="E243" s="260" t="s">
        <v>39</v>
      </c>
      <c r="F243" s="261" t="s">
        <v>250</v>
      </c>
      <c r="G243" s="259"/>
      <c r="H243" s="262">
        <v>0.499</v>
      </c>
      <c r="I243" s="263"/>
      <c r="J243" s="259"/>
      <c r="K243" s="259"/>
      <c r="L243" s="264"/>
      <c r="M243" s="265"/>
      <c r="N243" s="266"/>
      <c r="O243" s="266"/>
      <c r="P243" s="266"/>
      <c r="Q243" s="266"/>
      <c r="R243" s="266"/>
      <c r="S243" s="266"/>
      <c r="T243" s="267"/>
      <c r="U243" s="14"/>
      <c r="V243" s="14"/>
      <c r="W243" s="14"/>
      <c r="X243" s="14"/>
      <c r="Y243" s="14"/>
      <c r="Z243" s="14"/>
      <c r="AA243" s="14"/>
      <c r="AB243" s="14"/>
      <c r="AC243" s="14"/>
      <c r="AD243" s="14"/>
      <c r="AE243" s="14"/>
      <c r="AT243" s="268" t="s">
        <v>248</v>
      </c>
      <c r="AU243" s="268" t="s">
        <v>87</v>
      </c>
      <c r="AV243" s="14" t="s">
        <v>242</v>
      </c>
      <c r="AW243" s="14" t="s">
        <v>41</v>
      </c>
      <c r="AX243" s="14" t="s">
        <v>87</v>
      </c>
      <c r="AY243" s="268" t="s">
        <v>235</v>
      </c>
    </row>
    <row r="244" s="2" customFormat="1" ht="21.75" customHeight="1">
      <c r="A244" s="39"/>
      <c r="B244" s="40"/>
      <c r="C244" s="229" t="s">
        <v>545</v>
      </c>
      <c r="D244" s="229" t="s">
        <v>238</v>
      </c>
      <c r="E244" s="230" t="s">
        <v>401</v>
      </c>
      <c r="F244" s="231" t="s">
        <v>402</v>
      </c>
      <c r="G244" s="232" t="s">
        <v>197</v>
      </c>
      <c r="H244" s="233">
        <v>1690</v>
      </c>
      <c r="I244" s="234"/>
      <c r="J244" s="235">
        <f>ROUND(I244*H244,2)</f>
        <v>0</v>
      </c>
      <c r="K244" s="231" t="s">
        <v>241</v>
      </c>
      <c r="L244" s="45"/>
      <c r="M244" s="236" t="s">
        <v>39</v>
      </c>
      <c r="N244" s="237" t="s">
        <v>53</v>
      </c>
      <c r="O244" s="86"/>
      <c r="P244" s="238">
        <f>O244*H244</f>
        <v>0</v>
      </c>
      <c r="Q244" s="238">
        <v>0</v>
      </c>
      <c r="R244" s="238">
        <f>Q244*H244</f>
        <v>0</v>
      </c>
      <c r="S244" s="238">
        <v>0</v>
      </c>
      <c r="T244" s="239">
        <f>S244*H244</f>
        <v>0</v>
      </c>
      <c r="U244" s="39"/>
      <c r="V244" s="39"/>
      <c r="W244" s="39"/>
      <c r="X244" s="39"/>
      <c r="Y244" s="39"/>
      <c r="Z244" s="39"/>
      <c r="AA244" s="39"/>
      <c r="AB244" s="39"/>
      <c r="AC244" s="39"/>
      <c r="AD244" s="39"/>
      <c r="AE244" s="39"/>
      <c r="AR244" s="240" t="s">
        <v>242</v>
      </c>
      <c r="AT244" s="240" t="s">
        <v>238</v>
      </c>
      <c r="AU244" s="240" t="s">
        <v>87</v>
      </c>
      <c r="AY244" s="17" t="s">
        <v>235</v>
      </c>
      <c r="BE244" s="241">
        <f>IF(N244="základní",J244,0)</f>
        <v>0</v>
      </c>
      <c r="BF244" s="241">
        <f>IF(N244="snížená",J244,0)</f>
        <v>0</v>
      </c>
      <c r="BG244" s="241">
        <f>IF(N244="zákl. přenesená",J244,0)</f>
        <v>0</v>
      </c>
      <c r="BH244" s="241">
        <f>IF(N244="sníž. přenesená",J244,0)</f>
        <v>0</v>
      </c>
      <c r="BI244" s="241">
        <f>IF(N244="nulová",J244,0)</f>
        <v>0</v>
      </c>
      <c r="BJ244" s="17" t="s">
        <v>242</v>
      </c>
      <c r="BK244" s="241">
        <f>ROUND(I244*H244,2)</f>
        <v>0</v>
      </c>
      <c r="BL244" s="17" t="s">
        <v>242</v>
      </c>
      <c r="BM244" s="240" t="s">
        <v>546</v>
      </c>
    </row>
    <row r="245" s="2" customFormat="1">
      <c r="A245" s="39"/>
      <c r="B245" s="40"/>
      <c r="C245" s="41"/>
      <c r="D245" s="242" t="s">
        <v>244</v>
      </c>
      <c r="E245" s="41"/>
      <c r="F245" s="243" t="s">
        <v>404</v>
      </c>
      <c r="G245" s="41"/>
      <c r="H245" s="41"/>
      <c r="I245" s="149"/>
      <c r="J245" s="41"/>
      <c r="K245" s="41"/>
      <c r="L245" s="45"/>
      <c r="M245" s="244"/>
      <c r="N245" s="245"/>
      <c r="O245" s="86"/>
      <c r="P245" s="86"/>
      <c r="Q245" s="86"/>
      <c r="R245" s="86"/>
      <c r="S245" s="86"/>
      <c r="T245" s="87"/>
      <c r="U245" s="39"/>
      <c r="V245" s="39"/>
      <c r="W245" s="39"/>
      <c r="X245" s="39"/>
      <c r="Y245" s="39"/>
      <c r="Z245" s="39"/>
      <c r="AA245" s="39"/>
      <c r="AB245" s="39"/>
      <c r="AC245" s="39"/>
      <c r="AD245" s="39"/>
      <c r="AE245" s="39"/>
      <c r="AT245" s="17" t="s">
        <v>244</v>
      </c>
      <c r="AU245" s="17" t="s">
        <v>87</v>
      </c>
    </row>
    <row r="246" s="2" customFormat="1">
      <c r="A246" s="39"/>
      <c r="B246" s="40"/>
      <c r="C246" s="41"/>
      <c r="D246" s="242" t="s">
        <v>294</v>
      </c>
      <c r="E246" s="41"/>
      <c r="F246" s="246" t="s">
        <v>405</v>
      </c>
      <c r="G246" s="41"/>
      <c r="H246" s="41"/>
      <c r="I246" s="149"/>
      <c r="J246" s="41"/>
      <c r="K246" s="41"/>
      <c r="L246" s="45"/>
      <c r="M246" s="244"/>
      <c r="N246" s="245"/>
      <c r="O246" s="86"/>
      <c r="P246" s="86"/>
      <c r="Q246" s="86"/>
      <c r="R246" s="86"/>
      <c r="S246" s="86"/>
      <c r="T246" s="87"/>
      <c r="U246" s="39"/>
      <c r="V246" s="39"/>
      <c r="W246" s="39"/>
      <c r="X246" s="39"/>
      <c r="Y246" s="39"/>
      <c r="Z246" s="39"/>
      <c r="AA246" s="39"/>
      <c r="AB246" s="39"/>
      <c r="AC246" s="39"/>
      <c r="AD246" s="39"/>
      <c r="AE246" s="39"/>
      <c r="AT246" s="17" t="s">
        <v>294</v>
      </c>
      <c r="AU246" s="17" t="s">
        <v>87</v>
      </c>
    </row>
    <row r="247" s="13" customFormat="1">
      <c r="A247" s="13"/>
      <c r="B247" s="247"/>
      <c r="C247" s="248"/>
      <c r="D247" s="242" t="s">
        <v>248</v>
      </c>
      <c r="E247" s="249" t="s">
        <v>39</v>
      </c>
      <c r="F247" s="250" t="s">
        <v>432</v>
      </c>
      <c r="G247" s="248"/>
      <c r="H247" s="251">
        <v>1690</v>
      </c>
      <c r="I247" s="252"/>
      <c r="J247" s="248"/>
      <c r="K247" s="248"/>
      <c r="L247" s="253"/>
      <c r="M247" s="254"/>
      <c r="N247" s="255"/>
      <c r="O247" s="255"/>
      <c r="P247" s="255"/>
      <c r="Q247" s="255"/>
      <c r="R247" s="255"/>
      <c r="S247" s="255"/>
      <c r="T247" s="256"/>
      <c r="U247" s="13"/>
      <c r="V247" s="13"/>
      <c r="W247" s="13"/>
      <c r="X247" s="13"/>
      <c r="Y247" s="13"/>
      <c r="Z247" s="13"/>
      <c r="AA247" s="13"/>
      <c r="AB247" s="13"/>
      <c r="AC247" s="13"/>
      <c r="AD247" s="13"/>
      <c r="AE247" s="13"/>
      <c r="AT247" s="257" t="s">
        <v>248</v>
      </c>
      <c r="AU247" s="257" t="s">
        <v>87</v>
      </c>
      <c r="AV247" s="13" t="s">
        <v>89</v>
      </c>
      <c r="AW247" s="13" t="s">
        <v>41</v>
      </c>
      <c r="AX247" s="13" t="s">
        <v>80</v>
      </c>
      <c r="AY247" s="257" t="s">
        <v>235</v>
      </c>
    </row>
    <row r="248" s="14" customFormat="1">
      <c r="A248" s="14"/>
      <c r="B248" s="258"/>
      <c r="C248" s="259"/>
      <c r="D248" s="242" t="s">
        <v>248</v>
      </c>
      <c r="E248" s="260" t="s">
        <v>39</v>
      </c>
      <c r="F248" s="261" t="s">
        <v>250</v>
      </c>
      <c r="G248" s="259"/>
      <c r="H248" s="262">
        <v>1690</v>
      </c>
      <c r="I248" s="263"/>
      <c r="J248" s="259"/>
      <c r="K248" s="259"/>
      <c r="L248" s="264"/>
      <c r="M248" s="279"/>
      <c r="N248" s="280"/>
      <c r="O248" s="280"/>
      <c r="P248" s="280"/>
      <c r="Q248" s="280"/>
      <c r="R248" s="280"/>
      <c r="S248" s="280"/>
      <c r="T248" s="281"/>
      <c r="U248" s="14"/>
      <c r="V248" s="14"/>
      <c r="W248" s="14"/>
      <c r="X248" s="14"/>
      <c r="Y248" s="14"/>
      <c r="Z248" s="14"/>
      <c r="AA248" s="14"/>
      <c r="AB248" s="14"/>
      <c r="AC248" s="14"/>
      <c r="AD248" s="14"/>
      <c r="AE248" s="14"/>
      <c r="AT248" s="268" t="s">
        <v>248</v>
      </c>
      <c r="AU248" s="268" t="s">
        <v>87</v>
      </c>
      <c r="AV248" s="14" t="s">
        <v>242</v>
      </c>
      <c r="AW248" s="14" t="s">
        <v>41</v>
      </c>
      <c r="AX248" s="14" t="s">
        <v>87</v>
      </c>
      <c r="AY248" s="268" t="s">
        <v>235</v>
      </c>
    </row>
    <row r="249" s="2" customFormat="1" ht="6.96" customHeight="1">
      <c r="A249" s="39"/>
      <c r="B249" s="61"/>
      <c r="C249" s="62"/>
      <c r="D249" s="62"/>
      <c r="E249" s="62"/>
      <c r="F249" s="62"/>
      <c r="G249" s="62"/>
      <c r="H249" s="62"/>
      <c r="I249" s="178"/>
      <c r="J249" s="62"/>
      <c r="K249" s="62"/>
      <c r="L249" s="45"/>
      <c r="M249" s="39"/>
      <c r="O249" s="39"/>
      <c r="P249" s="39"/>
      <c r="Q249" s="39"/>
      <c r="R249" s="39"/>
      <c r="S249" s="39"/>
      <c r="T249" s="39"/>
      <c r="U249" s="39"/>
      <c r="V249" s="39"/>
      <c r="W249" s="39"/>
      <c r="X249" s="39"/>
      <c r="Y249" s="39"/>
      <c r="Z249" s="39"/>
      <c r="AA249" s="39"/>
      <c r="AB249" s="39"/>
      <c r="AC249" s="39"/>
      <c r="AD249" s="39"/>
      <c r="AE249" s="39"/>
    </row>
  </sheetData>
  <sheetProtection sheet="1" autoFilter="0" formatColumns="0" formatRows="0" objects="1" scenarios="1" spinCount="100000" saltValue="pa1SL4nGNT+mPwgd5mSS9i0Y40CsIkKYK7w7A6LYJrBIm+UTLVh+bD6ZfX/lCUbcpo51Sx3tgT8sZWZEyeIffg==" hashValue="zK1UXa4enjYoDOk9UVeQhkWsREvXMqSyDQ8fAxVnIJ/oVqkhh++FpPdxGKoIPjRfkCxWIUrfIn07RIxcbcrUgg==" algorithmName="SHA-512" password="CC35"/>
  <autoFilter ref="C88:K248"/>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101</v>
      </c>
      <c r="AZ2" s="141" t="s">
        <v>547</v>
      </c>
      <c r="BA2" s="141" t="s">
        <v>431</v>
      </c>
      <c r="BB2" s="141" t="s">
        <v>191</v>
      </c>
      <c r="BC2" s="141" t="s">
        <v>289</v>
      </c>
      <c r="BD2" s="141" t="s">
        <v>89</v>
      </c>
    </row>
    <row r="3" hidden="1" s="1" customFormat="1" ht="6.96" customHeight="1">
      <c r="B3" s="142"/>
      <c r="C3" s="143"/>
      <c r="D3" s="143"/>
      <c r="E3" s="143"/>
      <c r="F3" s="143"/>
      <c r="G3" s="143"/>
      <c r="H3" s="143"/>
      <c r="I3" s="144"/>
      <c r="J3" s="143"/>
      <c r="K3" s="143"/>
      <c r="L3" s="20"/>
      <c r="AT3" s="17" t="s">
        <v>89</v>
      </c>
      <c r="AZ3" s="141" t="s">
        <v>548</v>
      </c>
      <c r="BA3" s="141" t="s">
        <v>433</v>
      </c>
      <c r="BB3" s="141" t="s">
        <v>197</v>
      </c>
      <c r="BC3" s="141" t="s">
        <v>549</v>
      </c>
      <c r="BD3" s="141" t="s">
        <v>89</v>
      </c>
    </row>
    <row r="4" hidden="1" s="1" customFormat="1" ht="24.96" customHeight="1">
      <c r="B4" s="20"/>
      <c r="D4" s="145" t="s">
        <v>188</v>
      </c>
      <c r="I4" s="140"/>
      <c r="L4" s="20"/>
      <c r="M4" s="146" t="s">
        <v>10</v>
      </c>
      <c r="AT4" s="17" t="s">
        <v>41</v>
      </c>
      <c r="AZ4" s="141" t="s">
        <v>550</v>
      </c>
      <c r="BA4" s="141" t="s">
        <v>551</v>
      </c>
      <c r="BB4" s="141" t="s">
        <v>182</v>
      </c>
      <c r="BC4" s="141" t="s">
        <v>552</v>
      </c>
      <c r="BD4" s="141" t="s">
        <v>89</v>
      </c>
    </row>
    <row r="5" hidden="1" s="1" customFormat="1" ht="6.96" customHeight="1">
      <c r="B5" s="20"/>
      <c r="I5" s="140"/>
      <c r="L5" s="20"/>
      <c r="AZ5" s="141" t="s">
        <v>553</v>
      </c>
      <c r="BA5" s="141" t="s">
        <v>436</v>
      </c>
      <c r="BB5" s="141" t="s">
        <v>186</v>
      </c>
      <c r="BC5" s="141" t="s">
        <v>554</v>
      </c>
      <c r="BD5" s="141" t="s">
        <v>89</v>
      </c>
    </row>
    <row r="6" hidden="1" s="1" customFormat="1" ht="12" customHeight="1">
      <c r="B6" s="20"/>
      <c r="D6" s="147" t="s">
        <v>16</v>
      </c>
      <c r="I6" s="140"/>
      <c r="L6" s="20"/>
      <c r="AZ6" s="141" t="s">
        <v>555</v>
      </c>
      <c r="BA6" s="141" t="s">
        <v>439</v>
      </c>
      <c r="BB6" s="141" t="s">
        <v>197</v>
      </c>
      <c r="BC6" s="141" t="s">
        <v>549</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556</v>
      </c>
      <c r="BA7" s="141" t="s">
        <v>441</v>
      </c>
      <c r="BB7" s="141" t="s">
        <v>182</v>
      </c>
      <c r="BC7" s="141" t="s">
        <v>557</v>
      </c>
      <c r="BD7" s="141" t="s">
        <v>89</v>
      </c>
    </row>
    <row r="8" hidden="1" s="1" customFormat="1" ht="12" customHeight="1">
      <c r="B8" s="20"/>
      <c r="D8" s="147" t="s">
        <v>202</v>
      </c>
      <c r="I8" s="140"/>
      <c r="L8" s="20"/>
      <c r="AZ8" s="141" t="s">
        <v>558</v>
      </c>
      <c r="BA8" s="141" t="s">
        <v>559</v>
      </c>
      <c r="BB8" s="141" t="s">
        <v>191</v>
      </c>
      <c r="BC8" s="141" t="s">
        <v>560</v>
      </c>
      <c r="BD8" s="141" t="s">
        <v>89</v>
      </c>
    </row>
    <row r="9" hidden="1" s="2" customFormat="1" ht="16.5" customHeight="1">
      <c r="A9" s="39"/>
      <c r="B9" s="45"/>
      <c r="C9" s="39"/>
      <c r="D9" s="39"/>
      <c r="E9" s="148" t="s">
        <v>206</v>
      </c>
      <c r="F9" s="39"/>
      <c r="G9" s="39"/>
      <c r="H9" s="39"/>
      <c r="I9" s="149"/>
      <c r="J9" s="39"/>
      <c r="K9" s="39"/>
      <c r="L9" s="150"/>
      <c r="S9" s="39"/>
      <c r="T9" s="39"/>
      <c r="U9" s="39"/>
      <c r="V9" s="39"/>
      <c r="W9" s="39"/>
      <c r="X9" s="39"/>
      <c r="Y9" s="39"/>
      <c r="Z9" s="39"/>
      <c r="AA9" s="39"/>
      <c r="AB9" s="39"/>
      <c r="AC9" s="39"/>
      <c r="AD9" s="39"/>
      <c r="AE9" s="39"/>
      <c r="AZ9" s="141" t="s">
        <v>561</v>
      </c>
      <c r="BA9" s="141" t="s">
        <v>444</v>
      </c>
      <c r="BB9" s="141" t="s">
        <v>191</v>
      </c>
      <c r="BC9" s="141" t="s">
        <v>89</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c r="AZ10" s="141" t="s">
        <v>562</v>
      </c>
      <c r="BA10" s="141" t="s">
        <v>446</v>
      </c>
      <c r="BB10" s="141" t="s">
        <v>447</v>
      </c>
      <c r="BC10" s="141" t="s">
        <v>563</v>
      </c>
      <c r="BD10" s="141" t="s">
        <v>89</v>
      </c>
    </row>
    <row r="11" hidden="1" s="2" customFormat="1" ht="24.75" customHeight="1">
      <c r="A11" s="39"/>
      <c r="B11" s="45"/>
      <c r="C11" s="39"/>
      <c r="D11" s="39"/>
      <c r="E11" s="151" t="s">
        <v>564</v>
      </c>
      <c r="F11" s="39"/>
      <c r="G11" s="39"/>
      <c r="H11" s="39"/>
      <c r="I11" s="149"/>
      <c r="J11" s="39"/>
      <c r="K11" s="39"/>
      <c r="L11" s="150"/>
      <c r="S11" s="39"/>
      <c r="T11" s="39"/>
      <c r="U11" s="39"/>
      <c r="V11" s="39"/>
      <c r="W11" s="39"/>
      <c r="X11" s="39"/>
      <c r="Y11" s="39"/>
      <c r="Z11" s="39"/>
      <c r="AA11" s="39"/>
      <c r="AB11" s="39"/>
      <c r="AC11" s="39"/>
      <c r="AD11" s="39"/>
      <c r="AE11" s="39"/>
      <c r="AZ11" s="141" t="s">
        <v>565</v>
      </c>
      <c r="BA11" s="141" t="s">
        <v>450</v>
      </c>
      <c r="BB11" s="141" t="s">
        <v>182</v>
      </c>
      <c r="BC11" s="141" t="s">
        <v>566</v>
      </c>
      <c r="BD11" s="141" t="s">
        <v>89</v>
      </c>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c r="AZ12" s="141" t="s">
        <v>567</v>
      </c>
      <c r="BA12" s="141" t="s">
        <v>453</v>
      </c>
      <c r="BB12" s="141" t="s">
        <v>191</v>
      </c>
      <c r="BC12" s="141" t="s">
        <v>568</v>
      </c>
      <c r="BD12" s="141" t="s">
        <v>89</v>
      </c>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c r="AZ13" s="141" t="s">
        <v>569</v>
      </c>
      <c r="BA13" s="141" t="s">
        <v>457</v>
      </c>
      <c r="BB13" s="141" t="s">
        <v>182</v>
      </c>
      <c r="BC13" s="141" t="s">
        <v>458</v>
      </c>
      <c r="BD13" s="141" t="s">
        <v>89</v>
      </c>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c r="AZ14" s="141" t="s">
        <v>570</v>
      </c>
      <c r="BA14" s="141" t="s">
        <v>460</v>
      </c>
      <c r="BB14" s="141" t="s">
        <v>191</v>
      </c>
      <c r="BC14" s="141" t="s">
        <v>358</v>
      </c>
      <c r="BD14" s="141" t="s">
        <v>89</v>
      </c>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c r="AZ15" s="141" t="s">
        <v>571</v>
      </c>
      <c r="BA15" s="141" t="s">
        <v>572</v>
      </c>
      <c r="BB15" s="141" t="s">
        <v>253</v>
      </c>
      <c r="BC15" s="141" t="s">
        <v>573</v>
      </c>
      <c r="BD15" s="141" t="s">
        <v>89</v>
      </c>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ROUND((SUM(BE89:BE283)),  2)</f>
        <v>0</v>
      </c>
      <c r="G35" s="39"/>
      <c r="H35" s="39"/>
      <c r="I35" s="167">
        <v>0.20999999999999999</v>
      </c>
      <c r="J35" s="166">
        <f>ROUND(((SUM(BE89:BE283))*I35),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ROUND((SUM(BF89:BF283)),  2)</f>
        <v>0</v>
      </c>
      <c r="G36" s="39"/>
      <c r="H36" s="39"/>
      <c r="I36" s="167">
        <v>0.14999999999999999</v>
      </c>
      <c r="J36" s="166">
        <f>ROUND(((SUM(BF89:BF283))*I36),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ROUND((SUM(BG89:BG283)),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ROUND((SUM(BH89:BH283)),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ROUND((SUM(BI89:BI283)),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206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24.75" customHeight="1">
      <c r="A54" s="39"/>
      <c r="B54" s="40"/>
      <c r="C54" s="41"/>
      <c r="D54" s="41"/>
      <c r="E54" s="71" t="str">
        <f>E11</f>
        <v>Č13 - žst.Most n.n._kol.č-38 (ZV č.35-KV č.251a do hranic vlečky UNIOPETROL)</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J224</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J254</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206</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24.75" customHeight="1">
      <c r="A81" s="39"/>
      <c r="B81" s="40"/>
      <c r="C81" s="41"/>
      <c r="D81" s="41"/>
      <c r="E81" s="71" t="str">
        <f>E11</f>
        <v>Č13 - žst.Most n.n._kol.č-38 (ZV č.35-KV č.251a do hranic vlečky UNIOPETROL)</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P90+P224+P254</f>
        <v>0</v>
      </c>
      <c r="Q89" s="98"/>
      <c r="R89" s="210">
        <f>R90+R224+R254</f>
        <v>257.56099999999998</v>
      </c>
      <c r="S89" s="98"/>
      <c r="T89" s="211">
        <f>T90+T224+T254</f>
        <v>0</v>
      </c>
      <c r="U89" s="39"/>
      <c r="V89" s="39"/>
      <c r="W89" s="39"/>
      <c r="X89" s="39"/>
      <c r="Y89" s="39"/>
      <c r="Z89" s="39"/>
      <c r="AA89" s="39"/>
      <c r="AB89" s="39"/>
      <c r="AC89" s="39"/>
      <c r="AD89" s="39"/>
      <c r="AE89" s="39"/>
      <c r="AT89" s="17" t="s">
        <v>79</v>
      </c>
      <c r="AU89" s="17" t="s">
        <v>215</v>
      </c>
      <c r="BK89" s="212">
        <f>BK90+BK224+BK254</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257.56099999999998</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SUM(P92:P223)</f>
        <v>0</v>
      </c>
      <c r="Q91" s="221"/>
      <c r="R91" s="222">
        <f>SUM(R92:R223)</f>
        <v>257.56099999999998</v>
      </c>
      <c r="S91" s="221"/>
      <c r="T91" s="223">
        <f>SUM(T92:T223)</f>
        <v>0</v>
      </c>
      <c r="U91" s="12"/>
      <c r="V91" s="12"/>
      <c r="W91" s="12"/>
      <c r="X91" s="12"/>
      <c r="Y91" s="12"/>
      <c r="Z91" s="12"/>
      <c r="AA91" s="12"/>
      <c r="AB91" s="12"/>
      <c r="AC91" s="12"/>
      <c r="AD91" s="12"/>
      <c r="AE91" s="12"/>
      <c r="AR91" s="224" t="s">
        <v>87</v>
      </c>
      <c r="AT91" s="225" t="s">
        <v>79</v>
      </c>
      <c r="AU91" s="225" t="s">
        <v>87</v>
      </c>
      <c r="AY91" s="224" t="s">
        <v>235</v>
      </c>
      <c r="BK91" s="226">
        <f>SUM(BK92:BK223)</f>
        <v>0</v>
      </c>
    </row>
    <row r="92" s="2" customFormat="1" ht="21.75" customHeight="1">
      <c r="A92" s="39"/>
      <c r="B92" s="40"/>
      <c r="C92" s="229" t="s">
        <v>87</v>
      </c>
      <c r="D92" s="229" t="s">
        <v>238</v>
      </c>
      <c r="E92" s="230" t="s">
        <v>239</v>
      </c>
      <c r="F92" s="231" t="s">
        <v>240</v>
      </c>
      <c r="G92" s="232" t="s">
        <v>186</v>
      </c>
      <c r="H92" s="233">
        <v>1.6299999999999999</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574</v>
      </c>
    </row>
    <row r="93" s="2" customFormat="1">
      <c r="A93" s="39"/>
      <c r="B93" s="40"/>
      <c r="C93" s="41"/>
      <c r="D93" s="242" t="s">
        <v>244</v>
      </c>
      <c r="E93" s="41"/>
      <c r="F93" s="243" t="s">
        <v>245</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247</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39</v>
      </c>
      <c r="F95" s="250" t="s">
        <v>575</v>
      </c>
      <c r="G95" s="248"/>
      <c r="H95" s="251">
        <v>1.6299999999999999</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41</v>
      </c>
      <c r="AX95" s="13" t="s">
        <v>80</v>
      </c>
      <c r="AY95" s="257" t="s">
        <v>235</v>
      </c>
    </row>
    <row r="96" s="14" customFormat="1">
      <c r="A96" s="14"/>
      <c r="B96" s="258"/>
      <c r="C96" s="259"/>
      <c r="D96" s="242" t="s">
        <v>248</v>
      </c>
      <c r="E96" s="260" t="s">
        <v>39</v>
      </c>
      <c r="F96" s="261" t="s">
        <v>250</v>
      </c>
      <c r="G96" s="259"/>
      <c r="H96" s="262">
        <v>1.6299999999999999</v>
      </c>
      <c r="I96" s="263"/>
      <c r="J96" s="259"/>
      <c r="K96" s="259"/>
      <c r="L96" s="264"/>
      <c r="M96" s="265"/>
      <c r="N96" s="266"/>
      <c r="O96" s="266"/>
      <c r="P96" s="266"/>
      <c r="Q96" s="266"/>
      <c r="R96" s="266"/>
      <c r="S96" s="266"/>
      <c r="T96" s="267"/>
      <c r="U96" s="14"/>
      <c r="V96" s="14"/>
      <c r="W96" s="14"/>
      <c r="X96" s="14"/>
      <c r="Y96" s="14"/>
      <c r="Z96" s="14"/>
      <c r="AA96" s="14"/>
      <c r="AB96" s="14"/>
      <c r="AC96" s="14"/>
      <c r="AD96" s="14"/>
      <c r="AE96" s="14"/>
      <c r="AT96" s="268" t="s">
        <v>248</v>
      </c>
      <c r="AU96" s="268" t="s">
        <v>89</v>
      </c>
      <c r="AV96" s="14" t="s">
        <v>242</v>
      </c>
      <c r="AW96" s="14" t="s">
        <v>41</v>
      </c>
      <c r="AX96" s="14" t="s">
        <v>87</v>
      </c>
      <c r="AY96" s="268" t="s">
        <v>235</v>
      </c>
    </row>
    <row r="97" s="2" customFormat="1" ht="21.75" customHeight="1">
      <c r="A97" s="39"/>
      <c r="B97" s="40"/>
      <c r="C97" s="229" t="s">
        <v>89</v>
      </c>
      <c r="D97" s="229" t="s">
        <v>238</v>
      </c>
      <c r="E97" s="230" t="s">
        <v>576</v>
      </c>
      <c r="F97" s="231" t="s">
        <v>577</v>
      </c>
      <c r="G97" s="232" t="s">
        <v>578</v>
      </c>
      <c r="H97" s="233">
        <v>1500</v>
      </c>
      <c r="I97" s="234"/>
      <c r="J97" s="235">
        <f>ROUND(I97*H97,2)</f>
        <v>0</v>
      </c>
      <c r="K97" s="231" t="s">
        <v>241</v>
      </c>
      <c r="L97" s="45"/>
      <c r="M97" s="236" t="s">
        <v>39</v>
      </c>
      <c r="N97" s="237" t="s">
        <v>53</v>
      </c>
      <c r="O97" s="86"/>
      <c r="P97" s="238">
        <f>O97*H97</f>
        <v>0</v>
      </c>
      <c r="Q97" s="238">
        <v>0</v>
      </c>
      <c r="R97" s="238">
        <f>Q97*H97</f>
        <v>0</v>
      </c>
      <c r="S97" s="238">
        <v>0</v>
      </c>
      <c r="T97" s="239">
        <f>S97*H97</f>
        <v>0</v>
      </c>
      <c r="U97" s="39"/>
      <c r="V97" s="39"/>
      <c r="W97" s="39"/>
      <c r="X97" s="39"/>
      <c r="Y97" s="39"/>
      <c r="Z97" s="39"/>
      <c r="AA97" s="39"/>
      <c r="AB97" s="39"/>
      <c r="AC97" s="39"/>
      <c r="AD97" s="39"/>
      <c r="AE97" s="39"/>
      <c r="AR97" s="240" t="s">
        <v>242</v>
      </c>
      <c r="AT97" s="240" t="s">
        <v>238</v>
      </c>
      <c r="AU97" s="240" t="s">
        <v>89</v>
      </c>
      <c r="AY97" s="17" t="s">
        <v>235</v>
      </c>
      <c r="BE97" s="241">
        <f>IF(N97="základní",J97,0)</f>
        <v>0</v>
      </c>
      <c r="BF97" s="241">
        <f>IF(N97="snížená",J97,0)</f>
        <v>0</v>
      </c>
      <c r="BG97" s="241">
        <f>IF(N97="zákl. přenesená",J97,0)</f>
        <v>0</v>
      </c>
      <c r="BH97" s="241">
        <f>IF(N97="sníž. přenesená",J97,0)</f>
        <v>0</v>
      </c>
      <c r="BI97" s="241">
        <f>IF(N97="nulová",J97,0)</f>
        <v>0</v>
      </c>
      <c r="BJ97" s="17" t="s">
        <v>242</v>
      </c>
      <c r="BK97" s="241">
        <f>ROUND(I97*H97,2)</f>
        <v>0</v>
      </c>
      <c r="BL97" s="17" t="s">
        <v>242</v>
      </c>
      <c r="BM97" s="240" t="s">
        <v>579</v>
      </c>
    </row>
    <row r="98" s="2" customFormat="1">
      <c r="A98" s="39"/>
      <c r="B98" s="40"/>
      <c r="C98" s="41"/>
      <c r="D98" s="242" t="s">
        <v>244</v>
      </c>
      <c r="E98" s="41"/>
      <c r="F98" s="243" t="s">
        <v>580</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244</v>
      </c>
      <c r="AU98" s="17" t="s">
        <v>89</v>
      </c>
    </row>
    <row r="99" s="2" customFormat="1">
      <c r="A99" s="39"/>
      <c r="B99" s="40"/>
      <c r="C99" s="41"/>
      <c r="D99" s="242" t="s">
        <v>246</v>
      </c>
      <c r="E99" s="41"/>
      <c r="F99" s="246" t="s">
        <v>581</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246</v>
      </c>
      <c r="AU99" s="17" t="s">
        <v>89</v>
      </c>
    </row>
    <row r="100" s="13" customFormat="1">
      <c r="A100" s="13"/>
      <c r="B100" s="247"/>
      <c r="C100" s="248"/>
      <c r="D100" s="242" t="s">
        <v>248</v>
      </c>
      <c r="E100" s="249" t="s">
        <v>39</v>
      </c>
      <c r="F100" s="250" t="s">
        <v>582</v>
      </c>
      <c r="G100" s="248"/>
      <c r="H100" s="251">
        <v>1500</v>
      </c>
      <c r="I100" s="252"/>
      <c r="J100" s="248"/>
      <c r="K100" s="248"/>
      <c r="L100" s="253"/>
      <c r="M100" s="254"/>
      <c r="N100" s="255"/>
      <c r="O100" s="255"/>
      <c r="P100" s="255"/>
      <c r="Q100" s="255"/>
      <c r="R100" s="255"/>
      <c r="S100" s="255"/>
      <c r="T100" s="256"/>
      <c r="U100" s="13"/>
      <c r="V100" s="13"/>
      <c r="W100" s="13"/>
      <c r="X100" s="13"/>
      <c r="Y100" s="13"/>
      <c r="Z100" s="13"/>
      <c r="AA100" s="13"/>
      <c r="AB100" s="13"/>
      <c r="AC100" s="13"/>
      <c r="AD100" s="13"/>
      <c r="AE100" s="13"/>
      <c r="AT100" s="257" t="s">
        <v>248</v>
      </c>
      <c r="AU100" s="257" t="s">
        <v>89</v>
      </c>
      <c r="AV100" s="13" t="s">
        <v>89</v>
      </c>
      <c r="AW100" s="13" t="s">
        <v>41</v>
      </c>
      <c r="AX100" s="13" t="s">
        <v>80</v>
      </c>
      <c r="AY100" s="257" t="s">
        <v>235</v>
      </c>
    </row>
    <row r="101" s="14" customFormat="1">
      <c r="A101" s="14"/>
      <c r="B101" s="258"/>
      <c r="C101" s="259"/>
      <c r="D101" s="242" t="s">
        <v>248</v>
      </c>
      <c r="E101" s="260" t="s">
        <v>39</v>
      </c>
      <c r="F101" s="261" t="s">
        <v>250</v>
      </c>
      <c r="G101" s="259"/>
      <c r="H101" s="262">
        <v>1500</v>
      </c>
      <c r="I101" s="263"/>
      <c r="J101" s="259"/>
      <c r="K101" s="259"/>
      <c r="L101" s="264"/>
      <c r="M101" s="265"/>
      <c r="N101" s="266"/>
      <c r="O101" s="266"/>
      <c r="P101" s="266"/>
      <c r="Q101" s="266"/>
      <c r="R101" s="266"/>
      <c r="S101" s="266"/>
      <c r="T101" s="267"/>
      <c r="U101" s="14"/>
      <c r="V101" s="14"/>
      <c r="W101" s="14"/>
      <c r="X101" s="14"/>
      <c r="Y101" s="14"/>
      <c r="Z101" s="14"/>
      <c r="AA101" s="14"/>
      <c r="AB101" s="14"/>
      <c r="AC101" s="14"/>
      <c r="AD101" s="14"/>
      <c r="AE101" s="14"/>
      <c r="AT101" s="268" t="s">
        <v>248</v>
      </c>
      <c r="AU101" s="268" t="s">
        <v>89</v>
      </c>
      <c r="AV101" s="14" t="s">
        <v>242</v>
      </c>
      <c r="AW101" s="14" t="s">
        <v>41</v>
      </c>
      <c r="AX101" s="14" t="s">
        <v>87</v>
      </c>
      <c r="AY101" s="268" t="s">
        <v>235</v>
      </c>
    </row>
    <row r="102" s="2" customFormat="1" ht="21.75" customHeight="1">
      <c r="A102" s="39"/>
      <c r="B102" s="40"/>
      <c r="C102" s="229" t="s">
        <v>258</v>
      </c>
      <c r="D102" s="229" t="s">
        <v>238</v>
      </c>
      <c r="E102" s="230" t="s">
        <v>583</v>
      </c>
      <c r="F102" s="231" t="s">
        <v>584</v>
      </c>
      <c r="G102" s="232" t="s">
        <v>253</v>
      </c>
      <c r="H102" s="233">
        <v>62.5</v>
      </c>
      <c r="I102" s="234"/>
      <c r="J102" s="235">
        <f>ROUND(I102*H102,2)</f>
        <v>0</v>
      </c>
      <c r="K102" s="231" t="s">
        <v>241</v>
      </c>
      <c r="L102" s="45"/>
      <c r="M102" s="236" t="s">
        <v>39</v>
      </c>
      <c r="N102" s="237" t="s">
        <v>53</v>
      </c>
      <c r="O102" s="86"/>
      <c r="P102" s="238">
        <f>O102*H102</f>
        <v>0</v>
      </c>
      <c r="Q102" s="238">
        <v>0</v>
      </c>
      <c r="R102" s="238">
        <f>Q102*H102</f>
        <v>0</v>
      </c>
      <c r="S102" s="238">
        <v>0</v>
      </c>
      <c r="T102" s="239">
        <f>S102*H102</f>
        <v>0</v>
      </c>
      <c r="U102" s="39"/>
      <c r="V102" s="39"/>
      <c r="W102" s="39"/>
      <c r="X102" s="39"/>
      <c r="Y102" s="39"/>
      <c r="Z102" s="39"/>
      <c r="AA102" s="39"/>
      <c r="AB102" s="39"/>
      <c r="AC102" s="39"/>
      <c r="AD102" s="39"/>
      <c r="AE102" s="39"/>
      <c r="AR102" s="240" t="s">
        <v>242</v>
      </c>
      <c r="AT102" s="240" t="s">
        <v>238</v>
      </c>
      <c r="AU102" s="240" t="s">
        <v>89</v>
      </c>
      <c r="AY102" s="17" t="s">
        <v>235</v>
      </c>
      <c r="BE102" s="241">
        <f>IF(N102="základní",J102,0)</f>
        <v>0</v>
      </c>
      <c r="BF102" s="241">
        <f>IF(N102="snížená",J102,0)</f>
        <v>0</v>
      </c>
      <c r="BG102" s="241">
        <f>IF(N102="zákl. přenesená",J102,0)</f>
        <v>0</v>
      </c>
      <c r="BH102" s="241">
        <f>IF(N102="sníž. přenesená",J102,0)</f>
        <v>0</v>
      </c>
      <c r="BI102" s="241">
        <f>IF(N102="nulová",J102,0)</f>
        <v>0</v>
      </c>
      <c r="BJ102" s="17" t="s">
        <v>242</v>
      </c>
      <c r="BK102" s="241">
        <f>ROUND(I102*H102,2)</f>
        <v>0</v>
      </c>
      <c r="BL102" s="17" t="s">
        <v>242</v>
      </c>
      <c r="BM102" s="240" t="s">
        <v>585</v>
      </c>
    </row>
    <row r="103" s="2" customFormat="1">
      <c r="A103" s="39"/>
      <c r="B103" s="40"/>
      <c r="C103" s="41"/>
      <c r="D103" s="242" t="s">
        <v>244</v>
      </c>
      <c r="E103" s="41"/>
      <c r="F103" s="243" t="s">
        <v>586</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244</v>
      </c>
      <c r="AU103" s="17" t="s">
        <v>89</v>
      </c>
    </row>
    <row r="104" s="2" customFormat="1">
      <c r="A104" s="39"/>
      <c r="B104" s="40"/>
      <c r="C104" s="41"/>
      <c r="D104" s="242" t="s">
        <v>246</v>
      </c>
      <c r="E104" s="41"/>
      <c r="F104" s="246" t="s">
        <v>587</v>
      </c>
      <c r="G104" s="41"/>
      <c r="H104" s="41"/>
      <c r="I104" s="149"/>
      <c r="J104" s="41"/>
      <c r="K104" s="41"/>
      <c r="L104" s="45"/>
      <c r="M104" s="244"/>
      <c r="N104" s="245"/>
      <c r="O104" s="86"/>
      <c r="P104" s="86"/>
      <c r="Q104" s="86"/>
      <c r="R104" s="86"/>
      <c r="S104" s="86"/>
      <c r="T104" s="87"/>
      <c r="U104" s="39"/>
      <c r="V104" s="39"/>
      <c r="W104" s="39"/>
      <c r="X104" s="39"/>
      <c r="Y104" s="39"/>
      <c r="Z104" s="39"/>
      <c r="AA104" s="39"/>
      <c r="AB104" s="39"/>
      <c r="AC104" s="39"/>
      <c r="AD104" s="39"/>
      <c r="AE104" s="39"/>
      <c r="AT104" s="17" t="s">
        <v>246</v>
      </c>
      <c r="AU104" s="17" t="s">
        <v>89</v>
      </c>
    </row>
    <row r="105" s="13" customFormat="1">
      <c r="A105" s="13"/>
      <c r="B105" s="247"/>
      <c r="C105" s="248"/>
      <c r="D105" s="242" t="s">
        <v>248</v>
      </c>
      <c r="E105" s="249" t="s">
        <v>39</v>
      </c>
      <c r="F105" s="250" t="s">
        <v>588</v>
      </c>
      <c r="G105" s="248"/>
      <c r="H105" s="251">
        <v>62.5</v>
      </c>
      <c r="I105" s="252"/>
      <c r="J105" s="248"/>
      <c r="K105" s="248"/>
      <c r="L105" s="253"/>
      <c r="M105" s="254"/>
      <c r="N105" s="255"/>
      <c r="O105" s="255"/>
      <c r="P105" s="255"/>
      <c r="Q105" s="255"/>
      <c r="R105" s="255"/>
      <c r="S105" s="255"/>
      <c r="T105" s="256"/>
      <c r="U105" s="13"/>
      <c r="V105" s="13"/>
      <c r="W105" s="13"/>
      <c r="X105" s="13"/>
      <c r="Y105" s="13"/>
      <c r="Z105" s="13"/>
      <c r="AA105" s="13"/>
      <c r="AB105" s="13"/>
      <c r="AC105" s="13"/>
      <c r="AD105" s="13"/>
      <c r="AE105" s="13"/>
      <c r="AT105" s="257" t="s">
        <v>248</v>
      </c>
      <c r="AU105" s="257" t="s">
        <v>89</v>
      </c>
      <c r="AV105" s="13" t="s">
        <v>89</v>
      </c>
      <c r="AW105" s="13" t="s">
        <v>41</v>
      </c>
      <c r="AX105" s="13" t="s">
        <v>87</v>
      </c>
      <c r="AY105" s="257" t="s">
        <v>235</v>
      </c>
    </row>
    <row r="106" s="2" customFormat="1" ht="21.75" customHeight="1">
      <c r="A106" s="39"/>
      <c r="B106" s="40"/>
      <c r="C106" s="229" t="s">
        <v>242</v>
      </c>
      <c r="D106" s="229" t="s">
        <v>238</v>
      </c>
      <c r="E106" s="230" t="s">
        <v>589</v>
      </c>
      <c r="F106" s="231" t="s">
        <v>590</v>
      </c>
      <c r="G106" s="232" t="s">
        <v>253</v>
      </c>
      <c r="H106" s="233">
        <v>32.020000000000003</v>
      </c>
      <c r="I106" s="234"/>
      <c r="J106" s="235">
        <f>ROUND(I106*H106,2)</f>
        <v>0</v>
      </c>
      <c r="K106" s="231" t="s">
        <v>241</v>
      </c>
      <c r="L106" s="45"/>
      <c r="M106" s="236" t="s">
        <v>39</v>
      </c>
      <c r="N106" s="237" t="s">
        <v>53</v>
      </c>
      <c r="O106" s="86"/>
      <c r="P106" s="238">
        <f>O106*H106</f>
        <v>0</v>
      </c>
      <c r="Q106" s="238">
        <v>0</v>
      </c>
      <c r="R106" s="238">
        <f>Q106*H106</f>
        <v>0</v>
      </c>
      <c r="S106" s="238">
        <v>0</v>
      </c>
      <c r="T106" s="239">
        <f>S106*H106</f>
        <v>0</v>
      </c>
      <c r="U106" s="39"/>
      <c r="V106" s="39"/>
      <c r="W106" s="39"/>
      <c r="X106" s="39"/>
      <c r="Y106" s="39"/>
      <c r="Z106" s="39"/>
      <c r="AA106" s="39"/>
      <c r="AB106" s="39"/>
      <c r="AC106" s="39"/>
      <c r="AD106" s="39"/>
      <c r="AE106" s="39"/>
      <c r="AR106" s="240" t="s">
        <v>242</v>
      </c>
      <c r="AT106" s="240" t="s">
        <v>238</v>
      </c>
      <c r="AU106" s="240" t="s">
        <v>89</v>
      </c>
      <c r="AY106" s="17" t="s">
        <v>235</v>
      </c>
      <c r="BE106" s="241">
        <f>IF(N106="základní",J106,0)</f>
        <v>0</v>
      </c>
      <c r="BF106" s="241">
        <f>IF(N106="snížená",J106,0)</f>
        <v>0</v>
      </c>
      <c r="BG106" s="241">
        <f>IF(N106="zákl. přenesená",J106,0)</f>
        <v>0</v>
      </c>
      <c r="BH106" s="241">
        <f>IF(N106="sníž. přenesená",J106,0)</f>
        <v>0</v>
      </c>
      <c r="BI106" s="241">
        <f>IF(N106="nulová",J106,0)</f>
        <v>0</v>
      </c>
      <c r="BJ106" s="17" t="s">
        <v>242</v>
      </c>
      <c r="BK106" s="241">
        <f>ROUND(I106*H106,2)</f>
        <v>0</v>
      </c>
      <c r="BL106" s="17" t="s">
        <v>242</v>
      </c>
      <c r="BM106" s="240" t="s">
        <v>591</v>
      </c>
    </row>
    <row r="107" s="2" customFormat="1">
      <c r="A107" s="39"/>
      <c r="B107" s="40"/>
      <c r="C107" s="41"/>
      <c r="D107" s="242" t="s">
        <v>244</v>
      </c>
      <c r="E107" s="41"/>
      <c r="F107" s="243" t="s">
        <v>592</v>
      </c>
      <c r="G107" s="41"/>
      <c r="H107" s="41"/>
      <c r="I107" s="149"/>
      <c r="J107" s="41"/>
      <c r="K107" s="41"/>
      <c r="L107" s="45"/>
      <c r="M107" s="244"/>
      <c r="N107" s="245"/>
      <c r="O107" s="86"/>
      <c r="P107" s="86"/>
      <c r="Q107" s="86"/>
      <c r="R107" s="86"/>
      <c r="S107" s="86"/>
      <c r="T107" s="87"/>
      <c r="U107" s="39"/>
      <c r="V107" s="39"/>
      <c r="W107" s="39"/>
      <c r="X107" s="39"/>
      <c r="Y107" s="39"/>
      <c r="Z107" s="39"/>
      <c r="AA107" s="39"/>
      <c r="AB107" s="39"/>
      <c r="AC107" s="39"/>
      <c r="AD107" s="39"/>
      <c r="AE107" s="39"/>
      <c r="AT107" s="17" t="s">
        <v>244</v>
      </c>
      <c r="AU107" s="17" t="s">
        <v>89</v>
      </c>
    </row>
    <row r="108" s="2" customFormat="1">
      <c r="A108" s="39"/>
      <c r="B108" s="40"/>
      <c r="C108" s="41"/>
      <c r="D108" s="242" t="s">
        <v>246</v>
      </c>
      <c r="E108" s="41"/>
      <c r="F108" s="246" t="s">
        <v>593</v>
      </c>
      <c r="G108" s="41"/>
      <c r="H108" s="41"/>
      <c r="I108" s="149"/>
      <c r="J108" s="41"/>
      <c r="K108" s="41"/>
      <c r="L108" s="45"/>
      <c r="M108" s="244"/>
      <c r="N108" s="245"/>
      <c r="O108" s="86"/>
      <c r="P108" s="86"/>
      <c r="Q108" s="86"/>
      <c r="R108" s="86"/>
      <c r="S108" s="86"/>
      <c r="T108" s="87"/>
      <c r="U108" s="39"/>
      <c r="V108" s="39"/>
      <c r="W108" s="39"/>
      <c r="X108" s="39"/>
      <c r="Y108" s="39"/>
      <c r="Z108" s="39"/>
      <c r="AA108" s="39"/>
      <c r="AB108" s="39"/>
      <c r="AC108" s="39"/>
      <c r="AD108" s="39"/>
      <c r="AE108" s="39"/>
      <c r="AT108" s="17" t="s">
        <v>246</v>
      </c>
      <c r="AU108" s="17" t="s">
        <v>89</v>
      </c>
    </row>
    <row r="109" s="13" customFormat="1">
      <c r="A109" s="13"/>
      <c r="B109" s="247"/>
      <c r="C109" s="248"/>
      <c r="D109" s="242" t="s">
        <v>248</v>
      </c>
      <c r="E109" s="249" t="s">
        <v>39</v>
      </c>
      <c r="F109" s="250" t="s">
        <v>594</v>
      </c>
      <c r="G109" s="248"/>
      <c r="H109" s="251">
        <v>32.020000000000003</v>
      </c>
      <c r="I109" s="252"/>
      <c r="J109" s="248"/>
      <c r="K109" s="248"/>
      <c r="L109" s="253"/>
      <c r="M109" s="254"/>
      <c r="N109" s="255"/>
      <c r="O109" s="255"/>
      <c r="P109" s="255"/>
      <c r="Q109" s="255"/>
      <c r="R109" s="255"/>
      <c r="S109" s="255"/>
      <c r="T109" s="256"/>
      <c r="U109" s="13"/>
      <c r="V109" s="13"/>
      <c r="W109" s="13"/>
      <c r="X109" s="13"/>
      <c r="Y109" s="13"/>
      <c r="Z109" s="13"/>
      <c r="AA109" s="13"/>
      <c r="AB109" s="13"/>
      <c r="AC109" s="13"/>
      <c r="AD109" s="13"/>
      <c r="AE109" s="13"/>
      <c r="AT109" s="257" t="s">
        <v>248</v>
      </c>
      <c r="AU109" s="257" t="s">
        <v>89</v>
      </c>
      <c r="AV109" s="13" t="s">
        <v>89</v>
      </c>
      <c r="AW109" s="13" t="s">
        <v>41</v>
      </c>
      <c r="AX109" s="13" t="s">
        <v>80</v>
      </c>
      <c r="AY109" s="257" t="s">
        <v>235</v>
      </c>
    </row>
    <row r="110" s="14" customFormat="1">
      <c r="A110" s="14"/>
      <c r="B110" s="258"/>
      <c r="C110" s="259"/>
      <c r="D110" s="242" t="s">
        <v>248</v>
      </c>
      <c r="E110" s="260" t="s">
        <v>571</v>
      </c>
      <c r="F110" s="261" t="s">
        <v>250</v>
      </c>
      <c r="G110" s="259"/>
      <c r="H110" s="262">
        <v>32.020000000000003</v>
      </c>
      <c r="I110" s="263"/>
      <c r="J110" s="259"/>
      <c r="K110" s="259"/>
      <c r="L110" s="264"/>
      <c r="M110" s="265"/>
      <c r="N110" s="266"/>
      <c r="O110" s="266"/>
      <c r="P110" s="266"/>
      <c r="Q110" s="266"/>
      <c r="R110" s="266"/>
      <c r="S110" s="266"/>
      <c r="T110" s="267"/>
      <c r="U110" s="14"/>
      <c r="V110" s="14"/>
      <c r="W110" s="14"/>
      <c r="X110" s="14"/>
      <c r="Y110" s="14"/>
      <c r="Z110" s="14"/>
      <c r="AA110" s="14"/>
      <c r="AB110" s="14"/>
      <c r="AC110" s="14"/>
      <c r="AD110" s="14"/>
      <c r="AE110" s="14"/>
      <c r="AT110" s="268" t="s">
        <v>248</v>
      </c>
      <c r="AU110" s="268" t="s">
        <v>89</v>
      </c>
      <c r="AV110" s="14" t="s">
        <v>242</v>
      </c>
      <c r="AW110" s="14" t="s">
        <v>41</v>
      </c>
      <c r="AX110" s="14" t="s">
        <v>87</v>
      </c>
      <c r="AY110" s="268" t="s">
        <v>235</v>
      </c>
    </row>
    <row r="111" s="2" customFormat="1" ht="21.75" customHeight="1">
      <c r="A111" s="39"/>
      <c r="B111" s="40"/>
      <c r="C111" s="229" t="s">
        <v>236</v>
      </c>
      <c r="D111" s="229" t="s">
        <v>238</v>
      </c>
      <c r="E111" s="230" t="s">
        <v>251</v>
      </c>
      <c r="F111" s="231" t="s">
        <v>252</v>
      </c>
      <c r="G111" s="232" t="s">
        <v>253</v>
      </c>
      <c r="H111" s="233">
        <v>100</v>
      </c>
      <c r="I111" s="234"/>
      <c r="J111" s="235">
        <f>ROUND(I111*H111,2)</f>
        <v>0</v>
      </c>
      <c r="K111" s="231" t="s">
        <v>241</v>
      </c>
      <c r="L111" s="45"/>
      <c r="M111" s="236" t="s">
        <v>39</v>
      </c>
      <c r="N111" s="237" t="s">
        <v>53</v>
      </c>
      <c r="O111" s="86"/>
      <c r="P111" s="238">
        <f>O111*H111</f>
        <v>0</v>
      </c>
      <c r="Q111" s="238">
        <v>0</v>
      </c>
      <c r="R111" s="238">
        <f>Q111*H111</f>
        <v>0</v>
      </c>
      <c r="S111" s="238">
        <v>0</v>
      </c>
      <c r="T111" s="239">
        <f>S111*H111</f>
        <v>0</v>
      </c>
      <c r="U111" s="39"/>
      <c r="V111" s="39"/>
      <c r="W111" s="39"/>
      <c r="X111" s="39"/>
      <c r="Y111" s="39"/>
      <c r="Z111" s="39"/>
      <c r="AA111" s="39"/>
      <c r="AB111" s="39"/>
      <c r="AC111" s="39"/>
      <c r="AD111" s="39"/>
      <c r="AE111" s="39"/>
      <c r="AR111" s="240" t="s">
        <v>242</v>
      </c>
      <c r="AT111" s="240" t="s">
        <v>238</v>
      </c>
      <c r="AU111" s="240" t="s">
        <v>89</v>
      </c>
      <c r="AY111" s="17" t="s">
        <v>235</v>
      </c>
      <c r="BE111" s="241">
        <f>IF(N111="základní",J111,0)</f>
        <v>0</v>
      </c>
      <c r="BF111" s="241">
        <f>IF(N111="snížená",J111,0)</f>
        <v>0</v>
      </c>
      <c r="BG111" s="241">
        <f>IF(N111="zákl. přenesená",J111,0)</f>
        <v>0</v>
      </c>
      <c r="BH111" s="241">
        <f>IF(N111="sníž. přenesená",J111,0)</f>
        <v>0</v>
      </c>
      <c r="BI111" s="241">
        <f>IF(N111="nulová",J111,0)</f>
        <v>0</v>
      </c>
      <c r="BJ111" s="17" t="s">
        <v>242</v>
      </c>
      <c r="BK111" s="241">
        <f>ROUND(I111*H111,2)</f>
        <v>0</v>
      </c>
      <c r="BL111" s="17" t="s">
        <v>242</v>
      </c>
      <c r="BM111" s="240" t="s">
        <v>463</v>
      </c>
    </row>
    <row r="112" s="2" customFormat="1">
      <c r="A112" s="39"/>
      <c r="B112" s="40"/>
      <c r="C112" s="41"/>
      <c r="D112" s="242" t="s">
        <v>244</v>
      </c>
      <c r="E112" s="41"/>
      <c r="F112" s="243" t="s">
        <v>255</v>
      </c>
      <c r="G112" s="41"/>
      <c r="H112" s="41"/>
      <c r="I112" s="149"/>
      <c r="J112" s="41"/>
      <c r="K112" s="41"/>
      <c r="L112" s="45"/>
      <c r="M112" s="244"/>
      <c r="N112" s="245"/>
      <c r="O112" s="86"/>
      <c r="P112" s="86"/>
      <c r="Q112" s="86"/>
      <c r="R112" s="86"/>
      <c r="S112" s="86"/>
      <c r="T112" s="87"/>
      <c r="U112" s="39"/>
      <c r="V112" s="39"/>
      <c r="W112" s="39"/>
      <c r="X112" s="39"/>
      <c r="Y112" s="39"/>
      <c r="Z112" s="39"/>
      <c r="AA112" s="39"/>
      <c r="AB112" s="39"/>
      <c r="AC112" s="39"/>
      <c r="AD112" s="39"/>
      <c r="AE112" s="39"/>
      <c r="AT112" s="17" t="s">
        <v>244</v>
      </c>
      <c r="AU112" s="17" t="s">
        <v>89</v>
      </c>
    </row>
    <row r="113" s="2" customFormat="1">
      <c r="A113" s="39"/>
      <c r="B113" s="40"/>
      <c r="C113" s="41"/>
      <c r="D113" s="242" t="s">
        <v>246</v>
      </c>
      <c r="E113" s="41"/>
      <c r="F113" s="246" t="s">
        <v>256</v>
      </c>
      <c r="G113" s="41"/>
      <c r="H113" s="41"/>
      <c r="I113" s="149"/>
      <c r="J113" s="41"/>
      <c r="K113" s="41"/>
      <c r="L113" s="45"/>
      <c r="M113" s="244"/>
      <c r="N113" s="245"/>
      <c r="O113" s="86"/>
      <c r="P113" s="86"/>
      <c r="Q113" s="86"/>
      <c r="R113" s="86"/>
      <c r="S113" s="86"/>
      <c r="T113" s="87"/>
      <c r="U113" s="39"/>
      <c r="V113" s="39"/>
      <c r="W113" s="39"/>
      <c r="X113" s="39"/>
      <c r="Y113" s="39"/>
      <c r="Z113" s="39"/>
      <c r="AA113" s="39"/>
      <c r="AB113" s="39"/>
      <c r="AC113" s="39"/>
      <c r="AD113" s="39"/>
      <c r="AE113" s="39"/>
      <c r="AT113" s="17" t="s">
        <v>246</v>
      </c>
      <c r="AU113" s="17" t="s">
        <v>89</v>
      </c>
    </row>
    <row r="114" s="13" customFormat="1">
      <c r="A114" s="13"/>
      <c r="B114" s="247"/>
      <c r="C114" s="248"/>
      <c r="D114" s="242" t="s">
        <v>248</v>
      </c>
      <c r="E114" s="249" t="s">
        <v>39</v>
      </c>
      <c r="F114" s="250" t="s">
        <v>595</v>
      </c>
      <c r="G114" s="248"/>
      <c r="H114" s="251">
        <v>100</v>
      </c>
      <c r="I114" s="252"/>
      <c r="J114" s="248"/>
      <c r="K114" s="248"/>
      <c r="L114" s="253"/>
      <c r="M114" s="254"/>
      <c r="N114" s="255"/>
      <c r="O114" s="255"/>
      <c r="P114" s="255"/>
      <c r="Q114" s="255"/>
      <c r="R114" s="255"/>
      <c r="S114" s="255"/>
      <c r="T114" s="256"/>
      <c r="U114" s="13"/>
      <c r="V114" s="13"/>
      <c r="W114" s="13"/>
      <c r="X114" s="13"/>
      <c r="Y114" s="13"/>
      <c r="Z114" s="13"/>
      <c r="AA114" s="13"/>
      <c r="AB114" s="13"/>
      <c r="AC114" s="13"/>
      <c r="AD114" s="13"/>
      <c r="AE114" s="13"/>
      <c r="AT114" s="257" t="s">
        <v>248</v>
      </c>
      <c r="AU114" s="257" t="s">
        <v>89</v>
      </c>
      <c r="AV114" s="13" t="s">
        <v>89</v>
      </c>
      <c r="AW114" s="13" t="s">
        <v>41</v>
      </c>
      <c r="AX114" s="13" t="s">
        <v>87</v>
      </c>
      <c r="AY114" s="257" t="s">
        <v>235</v>
      </c>
    </row>
    <row r="115" s="2" customFormat="1" ht="21.75" customHeight="1">
      <c r="A115" s="39"/>
      <c r="B115" s="40"/>
      <c r="C115" s="229" t="s">
        <v>275</v>
      </c>
      <c r="D115" s="229" t="s">
        <v>238</v>
      </c>
      <c r="E115" s="230" t="s">
        <v>259</v>
      </c>
      <c r="F115" s="231" t="s">
        <v>260</v>
      </c>
      <c r="G115" s="232" t="s">
        <v>186</v>
      </c>
      <c r="H115" s="233">
        <v>1.6299999999999999</v>
      </c>
      <c r="I115" s="234"/>
      <c r="J115" s="235">
        <f>ROUND(I115*H115,2)</f>
        <v>0</v>
      </c>
      <c r="K115" s="231" t="s">
        <v>241</v>
      </c>
      <c r="L115" s="45"/>
      <c r="M115" s="236" t="s">
        <v>39</v>
      </c>
      <c r="N115" s="237" t="s">
        <v>53</v>
      </c>
      <c r="O115" s="86"/>
      <c r="P115" s="238">
        <f>O115*H115</f>
        <v>0</v>
      </c>
      <c r="Q115" s="238">
        <v>0</v>
      </c>
      <c r="R115" s="238">
        <f>Q115*H115</f>
        <v>0</v>
      </c>
      <c r="S115" s="238">
        <v>0</v>
      </c>
      <c r="T115" s="239">
        <f>S115*H115</f>
        <v>0</v>
      </c>
      <c r="U115" s="39"/>
      <c r="V115" s="39"/>
      <c r="W115" s="39"/>
      <c r="X115" s="39"/>
      <c r="Y115" s="39"/>
      <c r="Z115" s="39"/>
      <c r="AA115" s="39"/>
      <c r="AB115" s="39"/>
      <c r="AC115" s="39"/>
      <c r="AD115" s="39"/>
      <c r="AE115" s="39"/>
      <c r="AR115" s="240" t="s">
        <v>242</v>
      </c>
      <c r="AT115" s="240" t="s">
        <v>238</v>
      </c>
      <c r="AU115" s="240" t="s">
        <v>89</v>
      </c>
      <c r="AY115" s="17" t="s">
        <v>235</v>
      </c>
      <c r="BE115" s="241">
        <f>IF(N115="základní",J115,0)</f>
        <v>0</v>
      </c>
      <c r="BF115" s="241">
        <f>IF(N115="snížená",J115,0)</f>
        <v>0</v>
      </c>
      <c r="BG115" s="241">
        <f>IF(N115="zákl. přenesená",J115,0)</f>
        <v>0</v>
      </c>
      <c r="BH115" s="241">
        <f>IF(N115="sníž. přenesená",J115,0)</f>
        <v>0</v>
      </c>
      <c r="BI115" s="241">
        <f>IF(N115="nulová",J115,0)</f>
        <v>0</v>
      </c>
      <c r="BJ115" s="17" t="s">
        <v>242</v>
      </c>
      <c r="BK115" s="241">
        <f>ROUND(I115*H115,2)</f>
        <v>0</v>
      </c>
      <c r="BL115" s="17" t="s">
        <v>242</v>
      </c>
      <c r="BM115" s="240" t="s">
        <v>465</v>
      </c>
    </row>
    <row r="116" s="2" customFormat="1">
      <c r="A116" s="39"/>
      <c r="B116" s="40"/>
      <c r="C116" s="41"/>
      <c r="D116" s="242" t="s">
        <v>244</v>
      </c>
      <c r="E116" s="41"/>
      <c r="F116" s="243" t="s">
        <v>262</v>
      </c>
      <c r="G116" s="41"/>
      <c r="H116" s="41"/>
      <c r="I116" s="149"/>
      <c r="J116" s="41"/>
      <c r="K116" s="41"/>
      <c r="L116" s="45"/>
      <c r="M116" s="244"/>
      <c r="N116" s="245"/>
      <c r="O116" s="86"/>
      <c r="P116" s="86"/>
      <c r="Q116" s="86"/>
      <c r="R116" s="86"/>
      <c r="S116" s="86"/>
      <c r="T116" s="87"/>
      <c r="U116" s="39"/>
      <c r="V116" s="39"/>
      <c r="W116" s="39"/>
      <c r="X116" s="39"/>
      <c r="Y116" s="39"/>
      <c r="Z116" s="39"/>
      <c r="AA116" s="39"/>
      <c r="AB116" s="39"/>
      <c r="AC116" s="39"/>
      <c r="AD116" s="39"/>
      <c r="AE116" s="39"/>
      <c r="AT116" s="17" t="s">
        <v>244</v>
      </c>
      <c r="AU116" s="17" t="s">
        <v>89</v>
      </c>
    </row>
    <row r="117" s="2" customFormat="1">
      <c r="A117" s="39"/>
      <c r="B117" s="40"/>
      <c r="C117" s="41"/>
      <c r="D117" s="242" t="s">
        <v>246</v>
      </c>
      <c r="E117" s="41"/>
      <c r="F117" s="246" t="s">
        <v>263</v>
      </c>
      <c r="G117" s="41"/>
      <c r="H117" s="41"/>
      <c r="I117" s="149"/>
      <c r="J117" s="41"/>
      <c r="K117" s="41"/>
      <c r="L117" s="45"/>
      <c r="M117" s="244"/>
      <c r="N117" s="245"/>
      <c r="O117" s="86"/>
      <c r="P117" s="86"/>
      <c r="Q117" s="86"/>
      <c r="R117" s="86"/>
      <c r="S117" s="86"/>
      <c r="T117" s="87"/>
      <c r="U117" s="39"/>
      <c r="V117" s="39"/>
      <c r="W117" s="39"/>
      <c r="X117" s="39"/>
      <c r="Y117" s="39"/>
      <c r="Z117" s="39"/>
      <c r="AA117" s="39"/>
      <c r="AB117" s="39"/>
      <c r="AC117" s="39"/>
      <c r="AD117" s="39"/>
      <c r="AE117" s="39"/>
      <c r="AT117" s="17" t="s">
        <v>246</v>
      </c>
      <c r="AU117" s="17" t="s">
        <v>89</v>
      </c>
    </row>
    <row r="118" s="2" customFormat="1">
      <c r="A118" s="39"/>
      <c r="B118" s="40"/>
      <c r="C118" s="41"/>
      <c r="D118" s="242" t="s">
        <v>294</v>
      </c>
      <c r="E118" s="41"/>
      <c r="F118" s="246" t="s">
        <v>342</v>
      </c>
      <c r="G118" s="41"/>
      <c r="H118" s="41"/>
      <c r="I118" s="149"/>
      <c r="J118" s="41"/>
      <c r="K118" s="41"/>
      <c r="L118" s="45"/>
      <c r="M118" s="244"/>
      <c r="N118" s="245"/>
      <c r="O118" s="86"/>
      <c r="P118" s="86"/>
      <c r="Q118" s="86"/>
      <c r="R118" s="86"/>
      <c r="S118" s="86"/>
      <c r="T118" s="87"/>
      <c r="U118" s="39"/>
      <c r="V118" s="39"/>
      <c r="W118" s="39"/>
      <c r="X118" s="39"/>
      <c r="Y118" s="39"/>
      <c r="Z118" s="39"/>
      <c r="AA118" s="39"/>
      <c r="AB118" s="39"/>
      <c r="AC118" s="39"/>
      <c r="AD118" s="39"/>
      <c r="AE118" s="39"/>
      <c r="AT118" s="17" t="s">
        <v>294</v>
      </c>
      <c r="AU118" s="17" t="s">
        <v>89</v>
      </c>
    </row>
    <row r="119" s="13" customFormat="1">
      <c r="A119" s="13"/>
      <c r="B119" s="247"/>
      <c r="C119" s="248"/>
      <c r="D119" s="242" t="s">
        <v>248</v>
      </c>
      <c r="E119" s="249" t="s">
        <v>39</v>
      </c>
      <c r="F119" s="250" t="s">
        <v>596</v>
      </c>
      <c r="G119" s="248"/>
      <c r="H119" s="251">
        <v>1.6299999999999999</v>
      </c>
      <c r="I119" s="252"/>
      <c r="J119" s="248"/>
      <c r="K119" s="248"/>
      <c r="L119" s="253"/>
      <c r="M119" s="254"/>
      <c r="N119" s="255"/>
      <c r="O119" s="255"/>
      <c r="P119" s="255"/>
      <c r="Q119" s="255"/>
      <c r="R119" s="255"/>
      <c r="S119" s="255"/>
      <c r="T119" s="256"/>
      <c r="U119" s="13"/>
      <c r="V119" s="13"/>
      <c r="W119" s="13"/>
      <c r="X119" s="13"/>
      <c r="Y119" s="13"/>
      <c r="Z119" s="13"/>
      <c r="AA119" s="13"/>
      <c r="AB119" s="13"/>
      <c r="AC119" s="13"/>
      <c r="AD119" s="13"/>
      <c r="AE119" s="13"/>
      <c r="AT119" s="257" t="s">
        <v>248</v>
      </c>
      <c r="AU119" s="257" t="s">
        <v>89</v>
      </c>
      <c r="AV119" s="13" t="s">
        <v>89</v>
      </c>
      <c r="AW119" s="13" t="s">
        <v>41</v>
      </c>
      <c r="AX119" s="13" t="s">
        <v>87</v>
      </c>
      <c r="AY119" s="257" t="s">
        <v>235</v>
      </c>
    </row>
    <row r="120" s="2" customFormat="1" ht="33" customHeight="1">
      <c r="A120" s="39"/>
      <c r="B120" s="40"/>
      <c r="C120" s="229" t="s">
        <v>282</v>
      </c>
      <c r="D120" s="229" t="s">
        <v>238</v>
      </c>
      <c r="E120" s="230" t="s">
        <v>467</v>
      </c>
      <c r="F120" s="231" t="s">
        <v>468</v>
      </c>
      <c r="G120" s="232" t="s">
        <v>191</v>
      </c>
      <c r="H120" s="233">
        <v>160</v>
      </c>
      <c r="I120" s="234"/>
      <c r="J120" s="235">
        <f>ROUND(I120*H120,2)</f>
        <v>0</v>
      </c>
      <c r="K120" s="231" t="s">
        <v>241</v>
      </c>
      <c r="L120" s="45"/>
      <c r="M120" s="236" t="s">
        <v>39</v>
      </c>
      <c r="N120" s="237" t="s">
        <v>53</v>
      </c>
      <c r="O120" s="86"/>
      <c r="P120" s="238">
        <f>O120*H120</f>
        <v>0</v>
      </c>
      <c r="Q120" s="238">
        <v>0</v>
      </c>
      <c r="R120" s="238">
        <f>Q120*H120</f>
        <v>0</v>
      </c>
      <c r="S120" s="238">
        <v>0</v>
      </c>
      <c r="T120" s="239">
        <f>S120*H120</f>
        <v>0</v>
      </c>
      <c r="U120" s="39"/>
      <c r="V120" s="39"/>
      <c r="W120" s="39"/>
      <c r="X120" s="39"/>
      <c r="Y120" s="39"/>
      <c r="Z120" s="39"/>
      <c r="AA120" s="39"/>
      <c r="AB120" s="39"/>
      <c r="AC120" s="39"/>
      <c r="AD120" s="39"/>
      <c r="AE120" s="39"/>
      <c r="AR120" s="240" t="s">
        <v>242</v>
      </c>
      <c r="AT120" s="240" t="s">
        <v>238</v>
      </c>
      <c r="AU120" s="240" t="s">
        <v>89</v>
      </c>
      <c r="AY120" s="17" t="s">
        <v>235</v>
      </c>
      <c r="BE120" s="241">
        <f>IF(N120="základní",J120,0)</f>
        <v>0</v>
      </c>
      <c r="BF120" s="241">
        <f>IF(N120="snížená",J120,0)</f>
        <v>0</v>
      </c>
      <c r="BG120" s="241">
        <f>IF(N120="zákl. přenesená",J120,0)</f>
        <v>0</v>
      </c>
      <c r="BH120" s="241">
        <f>IF(N120="sníž. přenesená",J120,0)</f>
        <v>0</v>
      </c>
      <c r="BI120" s="241">
        <f>IF(N120="nulová",J120,0)</f>
        <v>0</v>
      </c>
      <c r="BJ120" s="17" t="s">
        <v>242</v>
      </c>
      <c r="BK120" s="241">
        <f>ROUND(I120*H120,2)</f>
        <v>0</v>
      </c>
      <c r="BL120" s="17" t="s">
        <v>242</v>
      </c>
      <c r="BM120" s="240" t="s">
        <v>469</v>
      </c>
    </row>
    <row r="121" s="2" customFormat="1">
      <c r="A121" s="39"/>
      <c r="B121" s="40"/>
      <c r="C121" s="41"/>
      <c r="D121" s="242" t="s">
        <v>244</v>
      </c>
      <c r="E121" s="41"/>
      <c r="F121" s="243" t="s">
        <v>470</v>
      </c>
      <c r="G121" s="41"/>
      <c r="H121" s="41"/>
      <c r="I121" s="149"/>
      <c r="J121" s="41"/>
      <c r="K121" s="41"/>
      <c r="L121" s="45"/>
      <c r="M121" s="244"/>
      <c r="N121" s="245"/>
      <c r="O121" s="86"/>
      <c r="P121" s="86"/>
      <c r="Q121" s="86"/>
      <c r="R121" s="86"/>
      <c r="S121" s="86"/>
      <c r="T121" s="87"/>
      <c r="U121" s="39"/>
      <c r="V121" s="39"/>
      <c r="W121" s="39"/>
      <c r="X121" s="39"/>
      <c r="Y121" s="39"/>
      <c r="Z121" s="39"/>
      <c r="AA121" s="39"/>
      <c r="AB121" s="39"/>
      <c r="AC121" s="39"/>
      <c r="AD121" s="39"/>
      <c r="AE121" s="39"/>
      <c r="AT121" s="17" t="s">
        <v>244</v>
      </c>
      <c r="AU121" s="17" t="s">
        <v>89</v>
      </c>
    </row>
    <row r="122" s="2" customFormat="1">
      <c r="A122" s="39"/>
      <c r="B122" s="40"/>
      <c r="C122" s="41"/>
      <c r="D122" s="242" t="s">
        <v>246</v>
      </c>
      <c r="E122" s="41"/>
      <c r="F122" s="246" t="s">
        <v>597</v>
      </c>
      <c r="G122" s="41"/>
      <c r="H122" s="41"/>
      <c r="I122" s="149"/>
      <c r="J122" s="41"/>
      <c r="K122" s="41"/>
      <c r="L122" s="45"/>
      <c r="M122" s="244"/>
      <c r="N122" s="245"/>
      <c r="O122" s="86"/>
      <c r="P122" s="86"/>
      <c r="Q122" s="86"/>
      <c r="R122" s="86"/>
      <c r="S122" s="86"/>
      <c r="T122" s="87"/>
      <c r="U122" s="39"/>
      <c r="V122" s="39"/>
      <c r="W122" s="39"/>
      <c r="X122" s="39"/>
      <c r="Y122" s="39"/>
      <c r="Z122" s="39"/>
      <c r="AA122" s="39"/>
      <c r="AB122" s="39"/>
      <c r="AC122" s="39"/>
      <c r="AD122" s="39"/>
      <c r="AE122" s="39"/>
      <c r="AT122" s="17" t="s">
        <v>246</v>
      </c>
      <c r="AU122" s="17" t="s">
        <v>89</v>
      </c>
    </row>
    <row r="123" s="2" customFormat="1">
      <c r="A123" s="39"/>
      <c r="B123" s="40"/>
      <c r="C123" s="41"/>
      <c r="D123" s="242" t="s">
        <v>294</v>
      </c>
      <c r="E123" s="41"/>
      <c r="F123" s="246" t="s">
        <v>598</v>
      </c>
      <c r="G123" s="41"/>
      <c r="H123" s="41"/>
      <c r="I123" s="149"/>
      <c r="J123" s="41"/>
      <c r="K123" s="41"/>
      <c r="L123" s="45"/>
      <c r="M123" s="244"/>
      <c r="N123" s="245"/>
      <c r="O123" s="86"/>
      <c r="P123" s="86"/>
      <c r="Q123" s="86"/>
      <c r="R123" s="86"/>
      <c r="S123" s="86"/>
      <c r="T123" s="87"/>
      <c r="U123" s="39"/>
      <c r="V123" s="39"/>
      <c r="W123" s="39"/>
      <c r="X123" s="39"/>
      <c r="Y123" s="39"/>
      <c r="Z123" s="39"/>
      <c r="AA123" s="39"/>
      <c r="AB123" s="39"/>
      <c r="AC123" s="39"/>
      <c r="AD123" s="39"/>
      <c r="AE123" s="39"/>
      <c r="AT123" s="17" t="s">
        <v>294</v>
      </c>
      <c r="AU123" s="17" t="s">
        <v>89</v>
      </c>
    </row>
    <row r="124" s="13" customFormat="1">
      <c r="A124" s="13"/>
      <c r="B124" s="247"/>
      <c r="C124" s="248"/>
      <c r="D124" s="242" t="s">
        <v>248</v>
      </c>
      <c r="E124" s="249" t="s">
        <v>39</v>
      </c>
      <c r="F124" s="250" t="s">
        <v>599</v>
      </c>
      <c r="G124" s="248"/>
      <c r="H124" s="251">
        <v>160</v>
      </c>
      <c r="I124" s="252"/>
      <c r="J124" s="248"/>
      <c r="K124" s="248"/>
      <c r="L124" s="253"/>
      <c r="M124" s="254"/>
      <c r="N124" s="255"/>
      <c r="O124" s="255"/>
      <c r="P124" s="255"/>
      <c r="Q124" s="255"/>
      <c r="R124" s="255"/>
      <c r="S124" s="255"/>
      <c r="T124" s="256"/>
      <c r="U124" s="13"/>
      <c r="V124" s="13"/>
      <c r="W124" s="13"/>
      <c r="X124" s="13"/>
      <c r="Y124" s="13"/>
      <c r="Z124" s="13"/>
      <c r="AA124" s="13"/>
      <c r="AB124" s="13"/>
      <c r="AC124" s="13"/>
      <c r="AD124" s="13"/>
      <c r="AE124" s="13"/>
      <c r="AT124" s="257" t="s">
        <v>248</v>
      </c>
      <c r="AU124" s="257" t="s">
        <v>89</v>
      </c>
      <c r="AV124" s="13" t="s">
        <v>89</v>
      </c>
      <c r="AW124" s="13" t="s">
        <v>41</v>
      </c>
      <c r="AX124" s="13" t="s">
        <v>80</v>
      </c>
      <c r="AY124" s="257" t="s">
        <v>235</v>
      </c>
    </row>
    <row r="125" s="14" customFormat="1">
      <c r="A125" s="14"/>
      <c r="B125" s="258"/>
      <c r="C125" s="259"/>
      <c r="D125" s="242" t="s">
        <v>248</v>
      </c>
      <c r="E125" s="260" t="s">
        <v>567</v>
      </c>
      <c r="F125" s="261" t="s">
        <v>250</v>
      </c>
      <c r="G125" s="259"/>
      <c r="H125" s="262">
        <v>160</v>
      </c>
      <c r="I125" s="263"/>
      <c r="J125" s="259"/>
      <c r="K125" s="259"/>
      <c r="L125" s="264"/>
      <c r="M125" s="265"/>
      <c r="N125" s="266"/>
      <c r="O125" s="266"/>
      <c r="P125" s="266"/>
      <c r="Q125" s="266"/>
      <c r="R125" s="266"/>
      <c r="S125" s="266"/>
      <c r="T125" s="267"/>
      <c r="U125" s="14"/>
      <c r="V125" s="14"/>
      <c r="W125" s="14"/>
      <c r="X125" s="14"/>
      <c r="Y125" s="14"/>
      <c r="Z125" s="14"/>
      <c r="AA125" s="14"/>
      <c r="AB125" s="14"/>
      <c r="AC125" s="14"/>
      <c r="AD125" s="14"/>
      <c r="AE125" s="14"/>
      <c r="AT125" s="268" t="s">
        <v>248</v>
      </c>
      <c r="AU125" s="268" t="s">
        <v>89</v>
      </c>
      <c r="AV125" s="14" t="s">
        <v>242</v>
      </c>
      <c r="AW125" s="14" t="s">
        <v>41</v>
      </c>
      <c r="AX125" s="14" t="s">
        <v>87</v>
      </c>
      <c r="AY125" s="268" t="s">
        <v>235</v>
      </c>
    </row>
    <row r="126" s="2" customFormat="1" ht="21.75" customHeight="1">
      <c r="A126" s="39"/>
      <c r="B126" s="40"/>
      <c r="C126" s="229" t="s">
        <v>289</v>
      </c>
      <c r="D126" s="229" t="s">
        <v>238</v>
      </c>
      <c r="E126" s="230" t="s">
        <v>270</v>
      </c>
      <c r="F126" s="231" t="s">
        <v>271</v>
      </c>
      <c r="G126" s="232" t="s">
        <v>191</v>
      </c>
      <c r="H126" s="233">
        <v>160</v>
      </c>
      <c r="I126" s="234"/>
      <c r="J126" s="235">
        <f>ROUND(I126*H126,2)</f>
        <v>0</v>
      </c>
      <c r="K126" s="231" t="s">
        <v>241</v>
      </c>
      <c r="L126" s="45"/>
      <c r="M126" s="236" t="s">
        <v>39</v>
      </c>
      <c r="N126" s="237" t="s">
        <v>53</v>
      </c>
      <c r="O126" s="86"/>
      <c r="P126" s="238">
        <f>O126*H126</f>
        <v>0</v>
      </c>
      <c r="Q126" s="238">
        <v>0</v>
      </c>
      <c r="R126" s="238">
        <f>Q126*H126</f>
        <v>0</v>
      </c>
      <c r="S126" s="238">
        <v>0</v>
      </c>
      <c r="T126" s="239">
        <f>S126*H126</f>
        <v>0</v>
      </c>
      <c r="U126" s="39"/>
      <c r="V126" s="39"/>
      <c r="W126" s="39"/>
      <c r="X126" s="39"/>
      <c r="Y126" s="39"/>
      <c r="Z126" s="39"/>
      <c r="AA126" s="39"/>
      <c r="AB126" s="39"/>
      <c r="AC126" s="39"/>
      <c r="AD126" s="39"/>
      <c r="AE126" s="39"/>
      <c r="AR126" s="240" t="s">
        <v>242</v>
      </c>
      <c r="AT126" s="240" t="s">
        <v>238</v>
      </c>
      <c r="AU126" s="240" t="s">
        <v>89</v>
      </c>
      <c r="AY126" s="17" t="s">
        <v>235</v>
      </c>
      <c r="BE126" s="241">
        <f>IF(N126="základní",J126,0)</f>
        <v>0</v>
      </c>
      <c r="BF126" s="241">
        <f>IF(N126="snížená",J126,0)</f>
        <v>0</v>
      </c>
      <c r="BG126" s="241">
        <f>IF(N126="zákl. přenesená",J126,0)</f>
        <v>0</v>
      </c>
      <c r="BH126" s="241">
        <f>IF(N126="sníž. přenesená",J126,0)</f>
        <v>0</v>
      </c>
      <c r="BI126" s="241">
        <f>IF(N126="nulová",J126,0)</f>
        <v>0</v>
      </c>
      <c r="BJ126" s="17" t="s">
        <v>242</v>
      </c>
      <c r="BK126" s="241">
        <f>ROUND(I126*H126,2)</f>
        <v>0</v>
      </c>
      <c r="BL126" s="17" t="s">
        <v>242</v>
      </c>
      <c r="BM126" s="240" t="s">
        <v>473</v>
      </c>
    </row>
    <row r="127" s="2" customFormat="1">
      <c r="A127" s="39"/>
      <c r="B127" s="40"/>
      <c r="C127" s="41"/>
      <c r="D127" s="242" t="s">
        <v>244</v>
      </c>
      <c r="E127" s="41"/>
      <c r="F127" s="243" t="s">
        <v>273</v>
      </c>
      <c r="G127" s="41"/>
      <c r="H127" s="41"/>
      <c r="I127" s="149"/>
      <c r="J127" s="41"/>
      <c r="K127" s="41"/>
      <c r="L127" s="45"/>
      <c r="M127" s="244"/>
      <c r="N127" s="245"/>
      <c r="O127" s="86"/>
      <c r="P127" s="86"/>
      <c r="Q127" s="86"/>
      <c r="R127" s="86"/>
      <c r="S127" s="86"/>
      <c r="T127" s="87"/>
      <c r="U127" s="39"/>
      <c r="V127" s="39"/>
      <c r="W127" s="39"/>
      <c r="X127" s="39"/>
      <c r="Y127" s="39"/>
      <c r="Z127" s="39"/>
      <c r="AA127" s="39"/>
      <c r="AB127" s="39"/>
      <c r="AC127" s="39"/>
      <c r="AD127" s="39"/>
      <c r="AE127" s="39"/>
      <c r="AT127" s="17" t="s">
        <v>244</v>
      </c>
      <c r="AU127" s="17" t="s">
        <v>89</v>
      </c>
    </row>
    <row r="128" s="2" customFormat="1">
      <c r="A128" s="39"/>
      <c r="B128" s="40"/>
      <c r="C128" s="41"/>
      <c r="D128" s="242" t="s">
        <v>246</v>
      </c>
      <c r="E128" s="41"/>
      <c r="F128" s="246" t="s">
        <v>274</v>
      </c>
      <c r="G128" s="41"/>
      <c r="H128" s="41"/>
      <c r="I128" s="149"/>
      <c r="J128" s="41"/>
      <c r="K128" s="41"/>
      <c r="L128" s="45"/>
      <c r="M128" s="244"/>
      <c r="N128" s="245"/>
      <c r="O128" s="86"/>
      <c r="P128" s="86"/>
      <c r="Q128" s="86"/>
      <c r="R128" s="86"/>
      <c r="S128" s="86"/>
      <c r="T128" s="87"/>
      <c r="U128" s="39"/>
      <c r="V128" s="39"/>
      <c r="W128" s="39"/>
      <c r="X128" s="39"/>
      <c r="Y128" s="39"/>
      <c r="Z128" s="39"/>
      <c r="AA128" s="39"/>
      <c r="AB128" s="39"/>
      <c r="AC128" s="39"/>
      <c r="AD128" s="39"/>
      <c r="AE128" s="39"/>
      <c r="AT128" s="17" t="s">
        <v>246</v>
      </c>
      <c r="AU128" s="17" t="s">
        <v>89</v>
      </c>
    </row>
    <row r="129" s="13" customFormat="1">
      <c r="A129" s="13"/>
      <c r="B129" s="247"/>
      <c r="C129" s="248"/>
      <c r="D129" s="242" t="s">
        <v>248</v>
      </c>
      <c r="E129" s="249" t="s">
        <v>39</v>
      </c>
      <c r="F129" s="250" t="s">
        <v>567</v>
      </c>
      <c r="G129" s="248"/>
      <c r="H129" s="251">
        <v>160</v>
      </c>
      <c r="I129" s="252"/>
      <c r="J129" s="248"/>
      <c r="K129" s="248"/>
      <c r="L129" s="253"/>
      <c r="M129" s="254"/>
      <c r="N129" s="255"/>
      <c r="O129" s="255"/>
      <c r="P129" s="255"/>
      <c r="Q129" s="255"/>
      <c r="R129" s="255"/>
      <c r="S129" s="255"/>
      <c r="T129" s="256"/>
      <c r="U129" s="13"/>
      <c r="V129" s="13"/>
      <c r="W129" s="13"/>
      <c r="X129" s="13"/>
      <c r="Y129" s="13"/>
      <c r="Z129" s="13"/>
      <c r="AA129" s="13"/>
      <c r="AB129" s="13"/>
      <c r="AC129" s="13"/>
      <c r="AD129" s="13"/>
      <c r="AE129" s="13"/>
      <c r="AT129" s="257" t="s">
        <v>248</v>
      </c>
      <c r="AU129" s="257" t="s">
        <v>89</v>
      </c>
      <c r="AV129" s="13" t="s">
        <v>89</v>
      </c>
      <c r="AW129" s="13" t="s">
        <v>41</v>
      </c>
      <c r="AX129" s="13" t="s">
        <v>80</v>
      </c>
      <c r="AY129" s="257" t="s">
        <v>235</v>
      </c>
    </row>
    <row r="130" s="14" customFormat="1">
      <c r="A130" s="14"/>
      <c r="B130" s="258"/>
      <c r="C130" s="259"/>
      <c r="D130" s="242" t="s">
        <v>248</v>
      </c>
      <c r="E130" s="260" t="s">
        <v>39</v>
      </c>
      <c r="F130" s="261" t="s">
        <v>250</v>
      </c>
      <c r="G130" s="259"/>
      <c r="H130" s="262">
        <v>160</v>
      </c>
      <c r="I130" s="263"/>
      <c r="J130" s="259"/>
      <c r="K130" s="259"/>
      <c r="L130" s="264"/>
      <c r="M130" s="265"/>
      <c r="N130" s="266"/>
      <c r="O130" s="266"/>
      <c r="P130" s="266"/>
      <c r="Q130" s="266"/>
      <c r="R130" s="266"/>
      <c r="S130" s="266"/>
      <c r="T130" s="267"/>
      <c r="U130" s="14"/>
      <c r="V130" s="14"/>
      <c r="W130" s="14"/>
      <c r="X130" s="14"/>
      <c r="Y130" s="14"/>
      <c r="Z130" s="14"/>
      <c r="AA130" s="14"/>
      <c r="AB130" s="14"/>
      <c r="AC130" s="14"/>
      <c r="AD130" s="14"/>
      <c r="AE130" s="14"/>
      <c r="AT130" s="268" t="s">
        <v>248</v>
      </c>
      <c r="AU130" s="268" t="s">
        <v>89</v>
      </c>
      <c r="AV130" s="14" t="s">
        <v>242</v>
      </c>
      <c r="AW130" s="14" t="s">
        <v>41</v>
      </c>
      <c r="AX130" s="14" t="s">
        <v>87</v>
      </c>
      <c r="AY130" s="268" t="s">
        <v>235</v>
      </c>
    </row>
    <row r="131" s="2" customFormat="1" ht="21.75" customHeight="1">
      <c r="A131" s="39"/>
      <c r="B131" s="40"/>
      <c r="C131" s="269" t="s">
        <v>297</v>
      </c>
      <c r="D131" s="269" t="s">
        <v>290</v>
      </c>
      <c r="E131" s="270" t="s">
        <v>600</v>
      </c>
      <c r="F131" s="271" t="s">
        <v>601</v>
      </c>
      <c r="G131" s="272" t="s">
        <v>182</v>
      </c>
      <c r="H131" s="273">
        <v>100</v>
      </c>
      <c r="I131" s="274"/>
      <c r="J131" s="275">
        <f>ROUND(I131*H131,2)</f>
        <v>0</v>
      </c>
      <c r="K131" s="271" t="s">
        <v>241</v>
      </c>
      <c r="L131" s="276"/>
      <c r="M131" s="277" t="s">
        <v>39</v>
      </c>
      <c r="N131" s="278" t="s">
        <v>53</v>
      </c>
      <c r="O131" s="86"/>
      <c r="P131" s="238">
        <f>O131*H131</f>
        <v>0</v>
      </c>
      <c r="Q131" s="238">
        <v>1</v>
      </c>
      <c r="R131" s="238">
        <f>Q131*H131</f>
        <v>100</v>
      </c>
      <c r="S131" s="238">
        <v>0</v>
      </c>
      <c r="T131" s="239">
        <f>S131*H131</f>
        <v>0</v>
      </c>
      <c r="U131" s="39"/>
      <c r="V131" s="39"/>
      <c r="W131" s="39"/>
      <c r="X131" s="39"/>
      <c r="Y131" s="39"/>
      <c r="Z131" s="39"/>
      <c r="AA131" s="39"/>
      <c r="AB131" s="39"/>
      <c r="AC131" s="39"/>
      <c r="AD131" s="39"/>
      <c r="AE131" s="39"/>
      <c r="AR131" s="240" t="s">
        <v>289</v>
      </c>
      <c r="AT131" s="240" t="s">
        <v>290</v>
      </c>
      <c r="AU131" s="240" t="s">
        <v>89</v>
      </c>
      <c r="AY131" s="17" t="s">
        <v>235</v>
      </c>
      <c r="BE131" s="241">
        <f>IF(N131="základní",J131,0)</f>
        <v>0</v>
      </c>
      <c r="BF131" s="241">
        <f>IF(N131="snížená",J131,0)</f>
        <v>0</v>
      </c>
      <c r="BG131" s="241">
        <f>IF(N131="zákl. přenesená",J131,0)</f>
        <v>0</v>
      </c>
      <c r="BH131" s="241">
        <f>IF(N131="sníž. přenesená",J131,0)</f>
        <v>0</v>
      </c>
      <c r="BI131" s="241">
        <f>IF(N131="nulová",J131,0)</f>
        <v>0</v>
      </c>
      <c r="BJ131" s="17" t="s">
        <v>242</v>
      </c>
      <c r="BK131" s="241">
        <f>ROUND(I131*H131,2)</f>
        <v>0</v>
      </c>
      <c r="BL131" s="17" t="s">
        <v>242</v>
      </c>
      <c r="BM131" s="240" t="s">
        <v>602</v>
      </c>
    </row>
    <row r="132" s="2" customFormat="1">
      <c r="A132" s="39"/>
      <c r="B132" s="40"/>
      <c r="C132" s="41"/>
      <c r="D132" s="242" t="s">
        <v>244</v>
      </c>
      <c r="E132" s="41"/>
      <c r="F132" s="243" t="s">
        <v>601</v>
      </c>
      <c r="G132" s="41"/>
      <c r="H132" s="41"/>
      <c r="I132" s="149"/>
      <c r="J132" s="41"/>
      <c r="K132" s="41"/>
      <c r="L132" s="45"/>
      <c r="M132" s="244"/>
      <c r="N132" s="245"/>
      <c r="O132" s="86"/>
      <c r="P132" s="86"/>
      <c r="Q132" s="86"/>
      <c r="R132" s="86"/>
      <c r="S132" s="86"/>
      <c r="T132" s="87"/>
      <c r="U132" s="39"/>
      <c r="V132" s="39"/>
      <c r="W132" s="39"/>
      <c r="X132" s="39"/>
      <c r="Y132" s="39"/>
      <c r="Z132" s="39"/>
      <c r="AA132" s="39"/>
      <c r="AB132" s="39"/>
      <c r="AC132" s="39"/>
      <c r="AD132" s="39"/>
      <c r="AE132" s="39"/>
      <c r="AT132" s="17" t="s">
        <v>244</v>
      </c>
      <c r="AU132" s="17" t="s">
        <v>89</v>
      </c>
    </row>
    <row r="133" s="13" customFormat="1">
      <c r="A133" s="13"/>
      <c r="B133" s="247"/>
      <c r="C133" s="248"/>
      <c r="D133" s="242" t="s">
        <v>248</v>
      </c>
      <c r="E133" s="249" t="s">
        <v>550</v>
      </c>
      <c r="F133" s="250" t="s">
        <v>552</v>
      </c>
      <c r="G133" s="248"/>
      <c r="H133" s="251">
        <v>100</v>
      </c>
      <c r="I133" s="252"/>
      <c r="J133" s="248"/>
      <c r="K133" s="248"/>
      <c r="L133" s="253"/>
      <c r="M133" s="254"/>
      <c r="N133" s="255"/>
      <c r="O133" s="255"/>
      <c r="P133" s="255"/>
      <c r="Q133" s="255"/>
      <c r="R133" s="255"/>
      <c r="S133" s="255"/>
      <c r="T133" s="256"/>
      <c r="U133" s="13"/>
      <c r="V133" s="13"/>
      <c r="W133" s="13"/>
      <c r="X133" s="13"/>
      <c r="Y133" s="13"/>
      <c r="Z133" s="13"/>
      <c r="AA133" s="13"/>
      <c r="AB133" s="13"/>
      <c r="AC133" s="13"/>
      <c r="AD133" s="13"/>
      <c r="AE133" s="13"/>
      <c r="AT133" s="257" t="s">
        <v>248</v>
      </c>
      <c r="AU133" s="257" t="s">
        <v>89</v>
      </c>
      <c r="AV133" s="13" t="s">
        <v>89</v>
      </c>
      <c r="AW133" s="13" t="s">
        <v>41</v>
      </c>
      <c r="AX133" s="13" t="s">
        <v>87</v>
      </c>
      <c r="AY133" s="257" t="s">
        <v>235</v>
      </c>
    </row>
    <row r="134" s="2" customFormat="1" ht="21.75" customHeight="1">
      <c r="A134" s="39"/>
      <c r="B134" s="40"/>
      <c r="C134" s="269" t="s">
        <v>302</v>
      </c>
      <c r="D134" s="269" t="s">
        <v>290</v>
      </c>
      <c r="E134" s="270" t="s">
        <v>489</v>
      </c>
      <c r="F134" s="271" t="s">
        <v>490</v>
      </c>
      <c r="G134" s="272" t="s">
        <v>197</v>
      </c>
      <c r="H134" s="273">
        <v>1630</v>
      </c>
      <c r="I134" s="274"/>
      <c r="J134" s="275">
        <f>ROUND(I134*H134,2)</f>
        <v>0</v>
      </c>
      <c r="K134" s="271" t="s">
        <v>241</v>
      </c>
      <c r="L134" s="276"/>
      <c r="M134" s="277" t="s">
        <v>39</v>
      </c>
      <c r="N134" s="278" t="s">
        <v>53</v>
      </c>
      <c r="O134" s="86"/>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289</v>
      </c>
      <c r="AT134" s="240" t="s">
        <v>290</v>
      </c>
      <c r="AU134" s="240" t="s">
        <v>89</v>
      </c>
      <c r="AY134" s="17" t="s">
        <v>235</v>
      </c>
      <c r="BE134" s="241">
        <f>IF(N134="základní",J134,0)</f>
        <v>0</v>
      </c>
      <c r="BF134" s="241">
        <f>IF(N134="snížená",J134,0)</f>
        <v>0</v>
      </c>
      <c r="BG134" s="241">
        <f>IF(N134="zákl. přenesená",J134,0)</f>
        <v>0</v>
      </c>
      <c r="BH134" s="241">
        <f>IF(N134="sníž. přenesená",J134,0)</f>
        <v>0</v>
      </c>
      <c r="BI134" s="241">
        <f>IF(N134="nulová",J134,0)</f>
        <v>0</v>
      </c>
      <c r="BJ134" s="17" t="s">
        <v>242</v>
      </c>
      <c r="BK134" s="241">
        <f>ROUND(I134*H134,2)</f>
        <v>0</v>
      </c>
      <c r="BL134" s="17" t="s">
        <v>242</v>
      </c>
      <c r="BM134" s="240" t="s">
        <v>491</v>
      </c>
    </row>
    <row r="135" s="2" customFormat="1">
      <c r="A135" s="39"/>
      <c r="B135" s="40"/>
      <c r="C135" s="41"/>
      <c r="D135" s="242" t="s">
        <v>244</v>
      </c>
      <c r="E135" s="41"/>
      <c r="F135" s="243" t="s">
        <v>490</v>
      </c>
      <c r="G135" s="41"/>
      <c r="H135" s="41"/>
      <c r="I135" s="149"/>
      <c r="J135" s="41"/>
      <c r="K135" s="41"/>
      <c r="L135" s="45"/>
      <c r="M135" s="244"/>
      <c r="N135" s="245"/>
      <c r="O135" s="86"/>
      <c r="P135" s="86"/>
      <c r="Q135" s="86"/>
      <c r="R135" s="86"/>
      <c r="S135" s="86"/>
      <c r="T135" s="87"/>
      <c r="U135" s="39"/>
      <c r="V135" s="39"/>
      <c r="W135" s="39"/>
      <c r="X135" s="39"/>
      <c r="Y135" s="39"/>
      <c r="Z135" s="39"/>
      <c r="AA135" s="39"/>
      <c r="AB135" s="39"/>
      <c r="AC135" s="39"/>
      <c r="AD135" s="39"/>
      <c r="AE135" s="39"/>
      <c r="AT135" s="17" t="s">
        <v>244</v>
      </c>
      <c r="AU135" s="17" t="s">
        <v>89</v>
      </c>
    </row>
    <row r="136" s="2" customFormat="1">
      <c r="A136" s="39"/>
      <c r="B136" s="40"/>
      <c r="C136" s="41"/>
      <c r="D136" s="242" t="s">
        <v>294</v>
      </c>
      <c r="E136" s="41"/>
      <c r="F136" s="246" t="s">
        <v>301</v>
      </c>
      <c r="G136" s="41"/>
      <c r="H136" s="41"/>
      <c r="I136" s="149"/>
      <c r="J136" s="41"/>
      <c r="K136" s="41"/>
      <c r="L136" s="45"/>
      <c r="M136" s="244"/>
      <c r="N136" s="245"/>
      <c r="O136" s="86"/>
      <c r="P136" s="86"/>
      <c r="Q136" s="86"/>
      <c r="R136" s="86"/>
      <c r="S136" s="86"/>
      <c r="T136" s="87"/>
      <c r="U136" s="39"/>
      <c r="V136" s="39"/>
      <c r="W136" s="39"/>
      <c r="X136" s="39"/>
      <c r="Y136" s="39"/>
      <c r="Z136" s="39"/>
      <c r="AA136" s="39"/>
      <c r="AB136" s="39"/>
      <c r="AC136" s="39"/>
      <c r="AD136" s="39"/>
      <c r="AE136" s="39"/>
      <c r="AT136" s="17" t="s">
        <v>294</v>
      </c>
      <c r="AU136" s="17" t="s">
        <v>89</v>
      </c>
    </row>
    <row r="137" s="13" customFormat="1">
      <c r="A137" s="13"/>
      <c r="B137" s="247"/>
      <c r="C137" s="248"/>
      <c r="D137" s="242" t="s">
        <v>248</v>
      </c>
      <c r="E137" s="249" t="s">
        <v>39</v>
      </c>
      <c r="F137" s="250" t="s">
        <v>555</v>
      </c>
      <c r="G137" s="248"/>
      <c r="H137" s="251">
        <v>1630</v>
      </c>
      <c r="I137" s="252"/>
      <c r="J137" s="248"/>
      <c r="K137" s="248"/>
      <c r="L137" s="253"/>
      <c r="M137" s="254"/>
      <c r="N137" s="255"/>
      <c r="O137" s="255"/>
      <c r="P137" s="255"/>
      <c r="Q137" s="255"/>
      <c r="R137" s="255"/>
      <c r="S137" s="255"/>
      <c r="T137" s="256"/>
      <c r="U137" s="13"/>
      <c r="V137" s="13"/>
      <c r="W137" s="13"/>
      <c r="X137" s="13"/>
      <c r="Y137" s="13"/>
      <c r="Z137" s="13"/>
      <c r="AA137" s="13"/>
      <c r="AB137" s="13"/>
      <c r="AC137" s="13"/>
      <c r="AD137" s="13"/>
      <c r="AE137" s="13"/>
      <c r="AT137" s="257" t="s">
        <v>248</v>
      </c>
      <c r="AU137" s="257" t="s">
        <v>89</v>
      </c>
      <c r="AV137" s="13" t="s">
        <v>89</v>
      </c>
      <c r="AW137" s="13" t="s">
        <v>41</v>
      </c>
      <c r="AX137" s="13" t="s">
        <v>80</v>
      </c>
      <c r="AY137" s="257" t="s">
        <v>235</v>
      </c>
    </row>
    <row r="138" s="14" customFormat="1">
      <c r="A138" s="14"/>
      <c r="B138" s="258"/>
      <c r="C138" s="259"/>
      <c r="D138" s="242" t="s">
        <v>248</v>
      </c>
      <c r="E138" s="260" t="s">
        <v>39</v>
      </c>
      <c r="F138" s="261" t="s">
        <v>250</v>
      </c>
      <c r="G138" s="259"/>
      <c r="H138" s="262">
        <v>1630</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248</v>
      </c>
      <c r="AU138" s="268" t="s">
        <v>89</v>
      </c>
      <c r="AV138" s="14" t="s">
        <v>242</v>
      </c>
      <c r="AW138" s="14" t="s">
        <v>41</v>
      </c>
      <c r="AX138" s="14" t="s">
        <v>87</v>
      </c>
      <c r="AY138" s="268" t="s">
        <v>235</v>
      </c>
    </row>
    <row r="139" s="2" customFormat="1" ht="21.75" customHeight="1">
      <c r="A139" s="39"/>
      <c r="B139" s="40"/>
      <c r="C139" s="229" t="s">
        <v>307</v>
      </c>
      <c r="D139" s="229" t="s">
        <v>238</v>
      </c>
      <c r="E139" s="230" t="s">
        <v>276</v>
      </c>
      <c r="F139" s="231" t="s">
        <v>277</v>
      </c>
      <c r="G139" s="232" t="s">
        <v>197</v>
      </c>
      <c r="H139" s="233">
        <v>7.2000000000000002</v>
      </c>
      <c r="I139" s="234"/>
      <c r="J139" s="235">
        <f>ROUND(I139*H139,2)</f>
        <v>0</v>
      </c>
      <c r="K139" s="231" t="s">
        <v>241</v>
      </c>
      <c r="L139" s="45"/>
      <c r="M139" s="236" t="s">
        <v>39</v>
      </c>
      <c r="N139" s="237" t="s">
        <v>53</v>
      </c>
      <c r="O139" s="86"/>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242</v>
      </c>
      <c r="AT139" s="240" t="s">
        <v>238</v>
      </c>
      <c r="AU139" s="240" t="s">
        <v>89</v>
      </c>
      <c r="AY139" s="17" t="s">
        <v>235</v>
      </c>
      <c r="BE139" s="241">
        <f>IF(N139="základní",J139,0)</f>
        <v>0</v>
      </c>
      <c r="BF139" s="241">
        <f>IF(N139="snížená",J139,0)</f>
        <v>0</v>
      </c>
      <c r="BG139" s="241">
        <f>IF(N139="zákl. přenesená",J139,0)</f>
        <v>0</v>
      </c>
      <c r="BH139" s="241">
        <f>IF(N139="sníž. přenesená",J139,0)</f>
        <v>0</v>
      </c>
      <c r="BI139" s="241">
        <f>IF(N139="nulová",J139,0)</f>
        <v>0</v>
      </c>
      <c r="BJ139" s="17" t="s">
        <v>242</v>
      </c>
      <c r="BK139" s="241">
        <f>ROUND(I139*H139,2)</f>
        <v>0</v>
      </c>
      <c r="BL139" s="17" t="s">
        <v>242</v>
      </c>
      <c r="BM139" s="240" t="s">
        <v>474</v>
      </c>
    </row>
    <row r="140" s="2" customFormat="1">
      <c r="A140" s="39"/>
      <c r="B140" s="40"/>
      <c r="C140" s="41"/>
      <c r="D140" s="242" t="s">
        <v>244</v>
      </c>
      <c r="E140" s="41"/>
      <c r="F140" s="243" t="s">
        <v>279</v>
      </c>
      <c r="G140" s="41"/>
      <c r="H140" s="41"/>
      <c r="I140" s="149"/>
      <c r="J140" s="41"/>
      <c r="K140" s="41"/>
      <c r="L140" s="45"/>
      <c r="M140" s="244"/>
      <c r="N140" s="245"/>
      <c r="O140" s="86"/>
      <c r="P140" s="86"/>
      <c r="Q140" s="86"/>
      <c r="R140" s="86"/>
      <c r="S140" s="86"/>
      <c r="T140" s="87"/>
      <c r="U140" s="39"/>
      <c r="V140" s="39"/>
      <c r="W140" s="39"/>
      <c r="X140" s="39"/>
      <c r="Y140" s="39"/>
      <c r="Z140" s="39"/>
      <c r="AA140" s="39"/>
      <c r="AB140" s="39"/>
      <c r="AC140" s="39"/>
      <c r="AD140" s="39"/>
      <c r="AE140" s="39"/>
      <c r="AT140" s="17" t="s">
        <v>244</v>
      </c>
      <c r="AU140" s="17" t="s">
        <v>89</v>
      </c>
    </row>
    <row r="141" s="2" customFormat="1">
      <c r="A141" s="39"/>
      <c r="B141" s="40"/>
      <c r="C141" s="41"/>
      <c r="D141" s="242" t="s">
        <v>246</v>
      </c>
      <c r="E141" s="41"/>
      <c r="F141" s="246" t="s">
        <v>603</v>
      </c>
      <c r="G141" s="41"/>
      <c r="H141" s="41"/>
      <c r="I141" s="149"/>
      <c r="J141" s="41"/>
      <c r="K141" s="41"/>
      <c r="L141" s="45"/>
      <c r="M141" s="244"/>
      <c r="N141" s="245"/>
      <c r="O141" s="86"/>
      <c r="P141" s="86"/>
      <c r="Q141" s="86"/>
      <c r="R141" s="86"/>
      <c r="S141" s="86"/>
      <c r="T141" s="87"/>
      <c r="U141" s="39"/>
      <c r="V141" s="39"/>
      <c r="W141" s="39"/>
      <c r="X141" s="39"/>
      <c r="Y141" s="39"/>
      <c r="Z141" s="39"/>
      <c r="AA141" s="39"/>
      <c r="AB141" s="39"/>
      <c r="AC141" s="39"/>
      <c r="AD141" s="39"/>
      <c r="AE141" s="39"/>
      <c r="AT141" s="17" t="s">
        <v>246</v>
      </c>
      <c r="AU141" s="17" t="s">
        <v>89</v>
      </c>
    </row>
    <row r="142" s="2" customFormat="1">
      <c r="A142" s="39"/>
      <c r="B142" s="40"/>
      <c r="C142" s="41"/>
      <c r="D142" s="242" t="s">
        <v>294</v>
      </c>
      <c r="E142" s="41"/>
      <c r="F142" s="246" t="s">
        <v>604</v>
      </c>
      <c r="G142" s="41"/>
      <c r="H142" s="41"/>
      <c r="I142" s="149"/>
      <c r="J142" s="41"/>
      <c r="K142" s="41"/>
      <c r="L142" s="45"/>
      <c r="M142" s="244"/>
      <c r="N142" s="245"/>
      <c r="O142" s="86"/>
      <c r="P142" s="86"/>
      <c r="Q142" s="86"/>
      <c r="R142" s="86"/>
      <c r="S142" s="86"/>
      <c r="T142" s="87"/>
      <c r="U142" s="39"/>
      <c r="V142" s="39"/>
      <c r="W142" s="39"/>
      <c r="X142" s="39"/>
      <c r="Y142" s="39"/>
      <c r="Z142" s="39"/>
      <c r="AA142" s="39"/>
      <c r="AB142" s="39"/>
      <c r="AC142" s="39"/>
      <c r="AD142" s="39"/>
      <c r="AE142" s="39"/>
      <c r="AT142" s="17" t="s">
        <v>294</v>
      </c>
      <c r="AU142" s="17" t="s">
        <v>89</v>
      </c>
    </row>
    <row r="143" s="13" customFormat="1">
      <c r="A143" s="13"/>
      <c r="B143" s="247"/>
      <c r="C143" s="248"/>
      <c r="D143" s="242" t="s">
        <v>248</v>
      </c>
      <c r="E143" s="249" t="s">
        <v>39</v>
      </c>
      <c r="F143" s="250" t="s">
        <v>605</v>
      </c>
      <c r="G143" s="248"/>
      <c r="H143" s="251">
        <v>7.2000000000000002</v>
      </c>
      <c r="I143" s="252"/>
      <c r="J143" s="248"/>
      <c r="K143" s="248"/>
      <c r="L143" s="253"/>
      <c r="M143" s="254"/>
      <c r="N143" s="255"/>
      <c r="O143" s="255"/>
      <c r="P143" s="255"/>
      <c r="Q143" s="255"/>
      <c r="R143" s="255"/>
      <c r="S143" s="255"/>
      <c r="T143" s="256"/>
      <c r="U143" s="13"/>
      <c r="V143" s="13"/>
      <c r="W143" s="13"/>
      <c r="X143" s="13"/>
      <c r="Y143" s="13"/>
      <c r="Z143" s="13"/>
      <c r="AA143" s="13"/>
      <c r="AB143" s="13"/>
      <c r="AC143" s="13"/>
      <c r="AD143" s="13"/>
      <c r="AE143" s="13"/>
      <c r="AT143" s="257" t="s">
        <v>248</v>
      </c>
      <c r="AU143" s="257" t="s">
        <v>89</v>
      </c>
      <c r="AV143" s="13" t="s">
        <v>89</v>
      </c>
      <c r="AW143" s="13" t="s">
        <v>41</v>
      </c>
      <c r="AX143" s="13" t="s">
        <v>80</v>
      </c>
      <c r="AY143" s="257" t="s">
        <v>235</v>
      </c>
    </row>
    <row r="144" s="14" customFormat="1">
      <c r="A144" s="14"/>
      <c r="B144" s="258"/>
      <c r="C144" s="259"/>
      <c r="D144" s="242" t="s">
        <v>248</v>
      </c>
      <c r="E144" s="260" t="s">
        <v>39</v>
      </c>
      <c r="F144" s="261" t="s">
        <v>250</v>
      </c>
      <c r="G144" s="259"/>
      <c r="H144" s="262">
        <v>7.2000000000000002</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248</v>
      </c>
      <c r="AU144" s="268" t="s">
        <v>89</v>
      </c>
      <c r="AV144" s="14" t="s">
        <v>242</v>
      </c>
      <c r="AW144" s="14" t="s">
        <v>41</v>
      </c>
      <c r="AX144" s="14" t="s">
        <v>87</v>
      </c>
      <c r="AY144" s="268" t="s">
        <v>235</v>
      </c>
    </row>
    <row r="145" s="2" customFormat="1" ht="21.75" customHeight="1">
      <c r="A145" s="39"/>
      <c r="B145" s="40"/>
      <c r="C145" s="269" t="s">
        <v>313</v>
      </c>
      <c r="D145" s="269" t="s">
        <v>290</v>
      </c>
      <c r="E145" s="270" t="s">
        <v>303</v>
      </c>
      <c r="F145" s="271" t="s">
        <v>304</v>
      </c>
      <c r="G145" s="272" t="s">
        <v>191</v>
      </c>
      <c r="H145" s="273">
        <v>2674</v>
      </c>
      <c r="I145" s="274"/>
      <c r="J145" s="275">
        <f>ROUND(I145*H145,2)</f>
        <v>0</v>
      </c>
      <c r="K145" s="271" t="s">
        <v>241</v>
      </c>
      <c r="L145" s="276"/>
      <c r="M145" s="277" t="s">
        <v>39</v>
      </c>
      <c r="N145" s="278" t="s">
        <v>53</v>
      </c>
      <c r="O145" s="86"/>
      <c r="P145" s="238">
        <f>O145*H145</f>
        <v>0</v>
      </c>
      <c r="Q145" s="238">
        <v>0.00018000000000000001</v>
      </c>
      <c r="R145" s="238">
        <f>Q145*H145</f>
        <v>0.48132000000000003</v>
      </c>
      <c r="S145" s="238">
        <v>0</v>
      </c>
      <c r="T145" s="239">
        <f>S145*H145</f>
        <v>0</v>
      </c>
      <c r="U145" s="39"/>
      <c r="V145" s="39"/>
      <c r="W145" s="39"/>
      <c r="X145" s="39"/>
      <c r="Y145" s="39"/>
      <c r="Z145" s="39"/>
      <c r="AA145" s="39"/>
      <c r="AB145" s="39"/>
      <c r="AC145" s="39"/>
      <c r="AD145" s="39"/>
      <c r="AE145" s="39"/>
      <c r="AR145" s="240" t="s">
        <v>289</v>
      </c>
      <c r="AT145" s="240" t="s">
        <v>290</v>
      </c>
      <c r="AU145" s="240" t="s">
        <v>89</v>
      </c>
      <c r="AY145" s="17" t="s">
        <v>235</v>
      </c>
      <c r="BE145" s="241">
        <f>IF(N145="základní",J145,0)</f>
        <v>0</v>
      </c>
      <c r="BF145" s="241">
        <f>IF(N145="snížená",J145,0)</f>
        <v>0</v>
      </c>
      <c r="BG145" s="241">
        <f>IF(N145="zákl. přenesená",J145,0)</f>
        <v>0</v>
      </c>
      <c r="BH145" s="241">
        <f>IF(N145="sníž. přenesená",J145,0)</f>
        <v>0</v>
      </c>
      <c r="BI145" s="241">
        <f>IF(N145="nulová",J145,0)</f>
        <v>0</v>
      </c>
      <c r="BJ145" s="17" t="s">
        <v>242</v>
      </c>
      <c r="BK145" s="241">
        <f>ROUND(I145*H145,2)</f>
        <v>0</v>
      </c>
      <c r="BL145" s="17" t="s">
        <v>242</v>
      </c>
      <c r="BM145" s="240" t="s">
        <v>480</v>
      </c>
    </row>
    <row r="146" s="2" customFormat="1">
      <c r="A146" s="39"/>
      <c r="B146" s="40"/>
      <c r="C146" s="41"/>
      <c r="D146" s="242" t="s">
        <v>244</v>
      </c>
      <c r="E146" s="41"/>
      <c r="F146" s="243" t="s">
        <v>304</v>
      </c>
      <c r="G146" s="41"/>
      <c r="H146" s="41"/>
      <c r="I146" s="149"/>
      <c r="J146" s="41"/>
      <c r="K146" s="41"/>
      <c r="L146" s="45"/>
      <c r="M146" s="244"/>
      <c r="N146" s="245"/>
      <c r="O146" s="86"/>
      <c r="P146" s="86"/>
      <c r="Q146" s="86"/>
      <c r="R146" s="86"/>
      <c r="S146" s="86"/>
      <c r="T146" s="87"/>
      <c r="U146" s="39"/>
      <c r="V146" s="39"/>
      <c r="W146" s="39"/>
      <c r="X146" s="39"/>
      <c r="Y146" s="39"/>
      <c r="Z146" s="39"/>
      <c r="AA146" s="39"/>
      <c r="AB146" s="39"/>
      <c r="AC146" s="39"/>
      <c r="AD146" s="39"/>
      <c r="AE146" s="39"/>
      <c r="AT146" s="17" t="s">
        <v>244</v>
      </c>
      <c r="AU146" s="17" t="s">
        <v>89</v>
      </c>
    </row>
    <row r="147" s="13" customFormat="1">
      <c r="A147" s="13"/>
      <c r="B147" s="247"/>
      <c r="C147" s="248"/>
      <c r="D147" s="242" t="s">
        <v>248</v>
      </c>
      <c r="E147" s="249" t="s">
        <v>39</v>
      </c>
      <c r="F147" s="250" t="s">
        <v>606</v>
      </c>
      <c r="G147" s="248"/>
      <c r="H147" s="251">
        <v>2674</v>
      </c>
      <c r="I147" s="252"/>
      <c r="J147" s="248"/>
      <c r="K147" s="248"/>
      <c r="L147" s="253"/>
      <c r="M147" s="254"/>
      <c r="N147" s="255"/>
      <c r="O147" s="255"/>
      <c r="P147" s="255"/>
      <c r="Q147" s="255"/>
      <c r="R147" s="255"/>
      <c r="S147" s="255"/>
      <c r="T147" s="256"/>
      <c r="U147" s="13"/>
      <c r="V147" s="13"/>
      <c r="W147" s="13"/>
      <c r="X147" s="13"/>
      <c r="Y147" s="13"/>
      <c r="Z147" s="13"/>
      <c r="AA147" s="13"/>
      <c r="AB147" s="13"/>
      <c r="AC147" s="13"/>
      <c r="AD147" s="13"/>
      <c r="AE147" s="13"/>
      <c r="AT147" s="257" t="s">
        <v>248</v>
      </c>
      <c r="AU147" s="257" t="s">
        <v>89</v>
      </c>
      <c r="AV147" s="13" t="s">
        <v>89</v>
      </c>
      <c r="AW147" s="13" t="s">
        <v>41</v>
      </c>
      <c r="AX147" s="13" t="s">
        <v>80</v>
      </c>
      <c r="AY147" s="257" t="s">
        <v>235</v>
      </c>
    </row>
    <row r="148" s="14" customFormat="1">
      <c r="A148" s="14"/>
      <c r="B148" s="258"/>
      <c r="C148" s="259"/>
      <c r="D148" s="242" t="s">
        <v>248</v>
      </c>
      <c r="E148" s="260" t="s">
        <v>562</v>
      </c>
      <c r="F148" s="261" t="s">
        <v>250</v>
      </c>
      <c r="G148" s="259"/>
      <c r="H148" s="262">
        <v>2674</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248</v>
      </c>
      <c r="AU148" s="268" t="s">
        <v>89</v>
      </c>
      <c r="AV148" s="14" t="s">
        <v>242</v>
      </c>
      <c r="AW148" s="14" t="s">
        <v>41</v>
      </c>
      <c r="AX148" s="14" t="s">
        <v>87</v>
      </c>
      <c r="AY148" s="268" t="s">
        <v>235</v>
      </c>
    </row>
    <row r="149" s="2" customFormat="1" ht="21.75" customHeight="1">
      <c r="A149" s="39"/>
      <c r="B149" s="40"/>
      <c r="C149" s="229" t="s">
        <v>318</v>
      </c>
      <c r="D149" s="229" t="s">
        <v>238</v>
      </c>
      <c r="E149" s="230" t="s">
        <v>283</v>
      </c>
      <c r="F149" s="231" t="s">
        <v>284</v>
      </c>
      <c r="G149" s="232" t="s">
        <v>197</v>
      </c>
      <c r="H149" s="233">
        <v>1630</v>
      </c>
      <c r="I149" s="234"/>
      <c r="J149" s="235">
        <f>ROUND(I149*H149,2)</f>
        <v>0</v>
      </c>
      <c r="K149" s="231" t="s">
        <v>241</v>
      </c>
      <c r="L149" s="45"/>
      <c r="M149" s="236" t="s">
        <v>39</v>
      </c>
      <c r="N149" s="237" t="s">
        <v>53</v>
      </c>
      <c r="O149" s="86"/>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242</v>
      </c>
      <c r="AT149" s="240" t="s">
        <v>238</v>
      </c>
      <c r="AU149" s="240" t="s">
        <v>89</v>
      </c>
      <c r="AY149" s="17" t="s">
        <v>235</v>
      </c>
      <c r="BE149" s="241">
        <f>IF(N149="základní",J149,0)</f>
        <v>0</v>
      </c>
      <c r="BF149" s="241">
        <f>IF(N149="snížená",J149,0)</f>
        <v>0</v>
      </c>
      <c r="BG149" s="241">
        <f>IF(N149="zákl. přenesená",J149,0)</f>
        <v>0</v>
      </c>
      <c r="BH149" s="241">
        <f>IF(N149="sníž. přenesená",J149,0)</f>
        <v>0</v>
      </c>
      <c r="BI149" s="241">
        <f>IF(N149="nulová",J149,0)</f>
        <v>0</v>
      </c>
      <c r="BJ149" s="17" t="s">
        <v>242</v>
      </c>
      <c r="BK149" s="241">
        <f>ROUND(I149*H149,2)</f>
        <v>0</v>
      </c>
      <c r="BL149" s="17" t="s">
        <v>242</v>
      </c>
      <c r="BM149" s="240" t="s">
        <v>476</v>
      </c>
    </row>
    <row r="150" s="2" customFormat="1">
      <c r="A150" s="39"/>
      <c r="B150" s="40"/>
      <c r="C150" s="41"/>
      <c r="D150" s="242" t="s">
        <v>244</v>
      </c>
      <c r="E150" s="41"/>
      <c r="F150" s="243" t="s">
        <v>286</v>
      </c>
      <c r="G150" s="41"/>
      <c r="H150" s="41"/>
      <c r="I150" s="149"/>
      <c r="J150" s="41"/>
      <c r="K150" s="41"/>
      <c r="L150" s="45"/>
      <c r="M150" s="244"/>
      <c r="N150" s="245"/>
      <c r="O150" s="86"/>
      <c r="P150" s="86"/>
      <c r="Q150" s="86"/>
      <c r="R150" s="86"/>
      <c r="S150" s="86"/>
      <c r="T150" s="87"/>
      <c r="U150" s="39"/>
      <c r="V150" s="39"/>
      <c r="W150" s="39"/>
      <c r="X150" s="39"/>
      <c r="Y150" s="39"/>
      <c r="Z150" s="39"/>
      <c r="AA150" s="39"/>
      <c r="AB150" s="39"/>
      <c r="AC150" s="39"/>
      <c r="AD150" s="39"/>
      <c r="AE150" s="39"/>
      <c r="AT150" s="17" t="s">
        <v>244</v>
      </c>
      <c r="AU150" s="17" t="s">
        <v>89</v>
      </c>
    </row>
    <row r="151" s="2" customFormat="1">
      <c r="A151" s="39"/>
      <c r="B151" s="40"/>
      <c r="C151" s="41"/>
      <c r="D151" s="242" t="s">
        <v>246</v>
      </c>
      <c r="E151" s="41"/>
      <c r="F151" s="246" t="s">
        <v>287</v>
      </c>
      <c r="G151" s="41"/>
      <c r="H151" s="41"/>
      <c r="I151" s="149"/>
      <c r="J151" s="41"/>
      <c r="K151" s="41"/>
      <c r="L151" s="45"/>
      <c r="M151" s="244"/>
      <c r="N151" s="245"/>
      <c r="O151" s="86"/>
      <c r="P151" s="86"/>
      <c r="Q151" s="86"/>
      <c r="R151" s="86"/>
      <c r="S151" s="86"/>
      <c r="T151" s="87"/>
      <c r="U151" s="39"/>
      <c r="V151" s="39"/>
      <c r="W151" s="39"/>
      <c r="X151" s="39"/>
      <c r="Y151" s="39"/>
      <c r="Z151" s="39"/>
      <c r="AA151" s="39"/>
      <c r="AB151" s="39"/>
      <c r="AC151" s="39"/>
      <c r="AD151" s="39"/>
      <c r="AE151" s="39"/>
      <c r="AT151" s="17" t="s">
        <v>246</v>
      </c>
      <c r="AU151" s="17" t="s">
        <v>89</v>
      </c>
    </row>
    <row r="152" s="2" customFormat="1">
      <c r="A152" s="39"/>
      <c r="B152" s="40"/>
      <c r="C152" s="41"/>
      <c r="D152" s="242" t="s">
        <v>294</v>
      </c>
      <c r="E152" s="41"/>
      <c r="F152" s="246" t="s">
        <v>604</v>
      </c>
      <c r="G152" s="41"/>
      <c r="H152" s="41"/>
      <c r="I152" s="149"/>
      <c r="J152" s="41"/>
      <c r="K152" s="41"/>
      <c r="L152" s="45"/>
      <c r="M152" s="244"/>
      <c r="N152" s="245"/>
      <c r="O152" s="86"/>
      <c r="P152" s="86"/>
      <c r="Q152" s="86"/>
      <c r="R152" s="86"/>
      <c r="S152" s="86"/>
      <c r="T152" s="87"/>
      <c r="U152" s="39"/>
      <c r="V152" s="39"/>
      <c r="W152" s="39"/>
      <c r="X152" s="39"/>
      <c r="Y152" s="39"/>
      <c r="Z152" s="39"/>
      <c r="AA152" s="39"/>
      <c r="AB152" s="39"/>
      <c r="AC152" s="39"/>
      <c r="AD152" s="39"/>
      <c r="AE152" s="39"/>
      <c r="AT152" s="17" t="s">
        <v>294</v>
      </c>
      <c r="AU152" s="17" t="s">
        <v>89</v>
      </c>
    </row>
    <row r="153" s="13" customFormat="1">
      <c r="A153" s="13"/>
      <c r="B153" s="247"/>
      <c r="C153" s="248"/>
      <c r="D153" s="242" t="s">
        <v>248</v>
      </c>
      <c r="E153" s="249" t="s">
        <v>39</v>
      </c>
      <c r="F153" s="250" t="s">
        <v>607</v>
      </c>
      <c r="G153" s="248"/>
      <c r="H153" s="251">
        <v>1630</v>
      </c>
      <c r="I153" s="252"/>
      <c r="J153" s="248"/>
      <c r="K153" s="248"/>
      <c r="L153" s="253"/>
      <c r="M153" s="254"/>
      <c r="N153" s="255"/>
      <c r="O153" s="255"/>
      <c r="P153" s="255"/>
      <c r="Q153" s="255"/>
      <c r="R153" s="255"/>
      <c r="S153" s="255"/>
      <c r="T153" s="256"/>
      <c r="U153" s="13"/>
      <c r="V153" s="13"/>
      <c r="W153" s="13"/>
      <c r="X153" s="13"/>
      <c r="Y153" s="13"/>
      <c r="Z153" s="13"/>
      <c r="AA153" s="13"/>
      <c r="AB153" s="13"/>
      <c r="AC153" s="13"/>
      <c r="AD153" s="13"/>
      <c r="AE153" s="13"/>
      <c r="AT153" s="257" t="s">
        <v>248</v>
      </c>
      <c r="AU153" s="257" t="s">
        <v>89</v>
      </c>
      <c r="AV153" s="13" t="s">
        <v>89</v>
      </c>
      <c r="AW153" s="13" t="s">
        <v>41</v>
      </c>
      <c r="AX153" s="13" t="s">
        <v>80</v>
      </c>
      <c r="AY153" s="257" t="s">
        <v>235</v>
      </c>
    </row>
    <row r="154" s="14" customFormat="1">
      <c r="A154" s="14"/>
      <c r="B154" s="258"/>
      <c r="C154" s="259"/>
      <c r="D154" s="242" t="s">
        <v>248</v>
      </c>
      <c r="E154" s="260" t="s">
        <v>555</v>
      </c>
      <c r="F154" s="261" t="s">
        <v>250</v>
      </c>
      <c r="G154" s="259"/>
      <c r="H154" s="262">
        <v>1630</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248</v>
      </c>
      <c r="AU154" s="268" t="s">
        <v>89</v>
      </c>
      <c r="AV154" s="14" t="s">
        <v>242</v>
      </c>
      <c r="AW154" s="14" t="s">
        <v>41</v>
      </c>
      <c r="AX154" s="14" t="s">
        <v>87</v>
      </c>
      <c r="AY154" s="268" t="s">
        <v>235</v>
      </c>
    </row>
    <row r="155" s="2" customFormat="1" ht="21.75" customHeight="1">
      <c r="A155" s="39"/>
      <c r="B155" s="40"/>
      <c r="C155" s="269" t="s">
        <v>323</v>
      </c>
      <c r="D155" s="269" t="s">
        <v>290</v>
      </c>
      <c r="E155" s="270" t="s">
        <v>291</v>
      </c>
      <c r="F155" s="271" t="s">
        <v>292</v>
      </c>
      <c r="G155" s="272" t="s">
        <v>182</v>
      </c>
      <c r="H155" s="273">
        <v>150</v>
      </c>
      <c r="I155" s="274"/>
      <c r="J155" s="275">
        <f>ROUND(I155*H155,2)</f>
        <v>0</v>
      </c>
      <c r="K155" s="271" t="s">
        <v>241</v>
      </c>
      <c r="L155" s="276"/>
      <c r="M155" s="277" t="s">
        <v>39</v>
      </c>
      <c r="N155" s="278" t="s">
        <v>53</v>
      </c>
      <c r="O155" s="86"/>
      <c r="P155" s="238">
        <f>O155*H155</f>
        <v>0</v>
      </c>
      <c r="Q155" s="238">
        <v>1</v>
      </c>
      <c r="R155" s="238">
        <f>Q155*H155</f>
        <v>150</v>
      </c>
      <c r="S155" s="238">
        <v>0</v>
      </c>
      <c r="T155" s="239">
        <f>S155*H155</f>
        <v>0</v>
      </c>
      <c r="U155" s="39"/>
      <c r="V155" s="39"/>
      <c r="W155" s="39"/>
      <c r="X155" s="39"/>
      <c r="Y155" s="39"/>
      <c r="Z155" s="39"/>
      <c r="AA155" s="39"/>
      <c r="AB155" s="39"/>
      <c r="AC155" s="39"/>
      <c r="AD155" s="39"/>
      <c r="AE155" s="39"/>
      <c r="AR155" s="240" t="s">
        <v>289</v>
      </c>
      <c r="AT155" s="240" t="s">
        <v>290</v>
      </c>
      <c r="AU155" s="240" t="s">
        <v>89</v>
      </c>
      <c r="AY155" s="17" t="s">
        <v>235</v>
      </c>
      <c r="BE155" s="241">
        <f>IF(N155="základní",J155,0)</f>
        <v>0</v>
      </c>
      <c r="BF155" s="241">
        <f>IF(N155="snížená",J155,0)</f>
        <v>0</v>
      </c>
      <c r="BG155" s="241">
        <f>IF(N155="zákl. přenesená",J155,0)</f>
        <v>0</v>
      </c>
      <c r="BH155" s="241">
        <f>IF(N155="sníž. přenesená",J155,0)</f>
        <v>0</v>
      </c>
      <c r="BI155" s="241">
        <f>IF(N155="nulová",J155,0)</f>
        <v>0</v>
      </c>
      <c r="BJ155" s="17" t="s">
        <v>242</v>
      </c>
      <c r="BK155" s="241">
        <f>ROUND(I155*H155,2)</f>
        <v>0</v>
      </c>
      <c r="BL155" s="17" t="s">
        <v>242</v>
      </c>
      <c r="BM155" s="240" t="s">
        <v>608</v>
      </c>
    </row>
    <row r="156" s="2" customFormat="1">
      <c r="A156" s="39"/>
      <c r="B156" s="40"/>
      <c r="C156" s="41"/>
      <c r="D156" s="242" t="s">
        <v>244</v>
      </c>
      <c r="E156" s="41"/>
      <c r="F156" s="243" t="s">
        <v>292</v>
      </c>
      <c r="G156" s="41"/>
      <c r="H156" s="41"/>
      <c r="I156" s="149"/>
      <c r="J156" s="41"/>
      <c r="K156" s="41"/>
      <c r="L156" s="45"/>
      <c r="M156" s="244"/>
      <c r="N156" s="245"/>
      <c r="O156" s="86"/>
      <c r="P156" s="86"/>
      <c r="Q156" s="86"/>
      <c r="R156" s="86"/>
      <c r="S156" s="86"/>
      <c r="T156" s="87"/>
      <c r="U156" s="39"/>
      <c r="V156" s="39"/>
      <c r="W156" s="39"/>
      <c r="X156" s="39"/>
      <c r="Y156" s="39"/>
      <c r="Z156" s="39"/>
      <c r="AA156" s="39"/>
      <c r="AB156" s="39"/>
      <c r="AC156" s="39"/>
      <c r="AD156" s="39"/>
      <c r="AE156" s="39"/>
      <c r="AT156" s="17" t="s">
        <v>244</v>
      </c>
      <c r="AU156" s="17" t="s">
        <v>89</v>
      </c>
    </row>
    <row r="157" s="13" customFormat="1">
      <c r="A157" s="13"/>
      <c r="B157" s="247"/>
      <c r="C157" s="248"/>
      <c r="D157" s="242" t="s">
        <v>248</v>
      </c>
      <c r="E157" s="249" t="s">
        <v>569</v>
      </c>
      <c r="F157" s="250" t="s">
        <v>458</v>
      </c>
      <c r="G157" s="248"/>
      <c r="H157" s="251">
        <v>150</v>
      </c>
      <c r="I157" s="252"/>
      <c r="J157" s="248"/>
      <c r="K157" s="248"/>
      <c r="L157" s="253"/>
      <c r="M157" s="254"/>
      <c r="N157" s="255"/>
      <c r="O157" s="255"/>
      <c r="P157" s="255"/>
      <c r="Q157" s="255"/>
      <c r="R157" s="255"/>
      <c r="S157" s="255"/>
      <c r="T157" s="256"/>
      <c r="U157" s="13"/>
      <c r="V157" s="13"/>
      <c r="W157" s="13"/>
      <c r="X157" s="13"/>
      <c r="Y157" s="13"/>
      <c r="Z157" s="13"/>
      <c r="AA157" s="13"/>
      <c r="AB157" s="13"/>
      <c r="AC157" s="13"/>
      <c r="AD157" s="13"/>
      <c r="AE157" s="13"/>
      <c r="AT157" s="257" t="s">
        <v>248</v>
      </c>
      <c r="AU157" s="257" t="s">
        <v>89</v>
      </c>
      <c r="AV157" s="13" t="s">
        <v>89</v>
      </c>
      <c r="AW157" s="13" t="s">
        <v>41</v>
      </c>
      <c r="AX157" s="13" t="s">
        <v>87</v>
      </c>
      <c r="AY157" s="257" t="s">
        <v>235</v>
      </c>
    </row>
    <row r="158" s="2" customFormat="1" ht="21.75" customHeight="1">
      <c r="A158" s="39"/>
      <c r="B158" s="40"/>
      <c r="C158" s="269" t="s">
        <v>8</v>
      </c>
      <c r="D158" s="269" t="s">
        <v>290</v>
      </c>
      <c r="E158" s="270" t="s">
        <v>485</v>
      </c>
      <c r="F158" s="271" t="s">
        <v>486</v>
      </c>
      <c r="G158" s="272" t="s">
        <v>191</v>
      </c>
      <c r="H158" s="273">
        <v>2</v>
      </c>
      <c r="I158" s="274"/>
      <c r="J158" s="275">
        <f>ROUND(I158*H158,2)</f>
        <v>0</v>
      </c>
      <c r="K158" s="271" t="s">
        <v>241</v>
      </c>
      <c r="L158" s="276"/>
      <c r="M158" s="277" t="s">
        <v>39</v>
      </c>
      <c r="N158" s="278" t="s">
        <v>53</v>
      </c>
      <c r="O158" s="86"/>
      <c r="P158" s="238">
        <f>O158*H158</f>
        <v>0</v>
      </c>
      <c r="Q158" s="238">
        <v>0.25081999999999999</v>
      </c>
      <c r="R158" s="238">
        <f>Q158*H158</f>
        <v>0.50163999999999997</v>
      </c>
      <c r="S158" s="238">
        <v>0</v>
      </c>
      <c r="T158" s="239">
        <f>S158*H158</f>
        <v>0</v>
      </c>
      <c r="U158" s="39"/>
      <c r="V158" s="39"/>
      <c r="W158" s="39"/>
      <c r="X158" s="39"/>
      <c r="Y158" s="39"/>
      <c r="Z158" s="39"/>
      <c r="AA158" s="39"/>
      <c r="AB158" s="39"/>
      <c r="AC158" s="39"/>
      <c r="AD158" s="39"/>
      <c r="AE158" s="39"/>
      <c r="AR158" s="240" t="s">
        <v>289</v>
      </c>
      <c r="AT158" s="240" t="s">
        <v>290</v>
      </c>
      <c r="AU158" s="240" t="s">
        <v>89</v>
      </c>
      <c r="AY158" s="17" t="s">
        <v>235</v>
      </c>
      <c r="BE158" s="241">
        <f>IF(N158="základní",J158,0)</f>
        <v>0</v>
      </c>
      <c r="BF158" s="241">
        <f>IF(N158="snížená",J158,0)</f>
        <v>0</v>
      </c>
      <c r="BG158" s="241">
        <f>IF(N158="zákl. přenesená",J158,0)</f>
        <v>0</v>
      </c>
      <c r="BH158" s="241">
        <f>IF(N158="sníž. přenesená",J158,0)</f>
        <v>0</v>
      </c>
      <c r="BI158" s="241">
        <f>IF(N158="nulová",J158,0)</f>
        <v>0</v>
      </c>
      <c r="BJ158" s="17" t="s">
        <v>242</v>
      </c>
      <c r="BK158" s="241">
        <f>ROUND(I158*H158,2)</f>
        <v>0</v>
      </c>
      <c r="BL158" s="17" t="s">
        <v>242</v>
      </c>
      <c r="BM158" s="240" t="s">
        <v>487</v>
      </c>
    </row>
    <row r="159" s="2" customFormat="1">
      <c r="A159" s="39"/>
      <c r="B159" s="40"/>
      <c r="C159" s="41"/>
      <c r="D159" s="242" t="s">
        <v>244</v>
      </c>
      <c r="E159" s="41"/>
      <c r="F159" s="243" t="s">
        <v>486</v>
      </c>
      <c r="G159" s="41"/>
      <c r="H159" s="41"/>
      <c r="I159" s="149"/>
      <c r="J159" s="41"/>
      <c r="K159" s="41"/>
      <c r="L159" s="45"/>
      <c r="M159" s="244"/>
      <c r="N159" s="245"/>
      <c r="O159" s="86"/>
      <c r="P159" s="86"/>
      <c r="Q159" s="86"/>
      <c r="R159" s="86"/>
      <c r="S159" s="86"/>
      <c r="T159" s="87"/>
      <c r="U159" s="39"/>
      <c r="V159" s="39"/>
      <c r="W159" s="39"/>
      <c r="X159" s="39"/>
      <c r="Y159" s="39"/>
      <c r="Z159" s="39"/>
      <c r="AA159" s="39"/>
      <c r="AB159" s="39"/>
      <c r="AC159" s="39"/>
      <c r="AD159" s="39"/>
      <c r="AE159" s="39"/>
      <c r="AT159" s="17" t="s">
        <v>244</v>
      </c>
      <c r="AU159" s="17" t="s">
        <v>89</v>
      </c>
    </row>
    <row r="160" s="13" customFormat="1">
      <c r="A160" s="13"/>
      <c r="B160" s="247"/>
      <c r="C160" s="248"/>
      <c r="D160" s="242" t="s">
        <v>248</v>
      </c>
      <c r="E160" s="249" t="s">
        <v>39</v>
      </c>
      <c r="F160" s="250" t="s">
        <v>609</v>
      </c>
      <c r="G160" s="248"/>
      <c r="H160" s="251">
        <v>2</v>
      </c>
      <c r="I160" s="252"/>
      <c r="J160" s="248"/>
      <c r="K160" s="248"/>
      <c r="L160" s="253"/>
      <c r="M160" s="254"/>
      <c r="N160" s="255"/>
      <c r="O160" s="255"/>
      <c r="P160" s="255"/>
      <c r="Q160" s="255"/>
      <c r="R160" s="255"/>
      <c r="S160" s="255"/>
      <c r="T160" s="256"/>
      <c r="U160" s="13"/>
      <c r="V160" s="13"/>
      <c r="W160" s="13"/>
      <c r="X160" s="13"/>
      <c r="Y160" s="13"/>
      <c r="Z160" s="13"/>
      <c r="AA160" s="13"/>
      <c r="AB160" s="13"/>
      <c r="AC160" s="13"/>
      <c r="AD160" s="13"/>
      <c r="AE160" s="13"/>
      <c r="AT160" s="257" t="s">
        <v>248</v>
      </c>
      <c r="AU160" s="257" t="s">
        <v>89</v>
      </c>
      <c r="AV160" s="13" t="s">
        <v>89</v>
      </c>
      <c r="AW160" s="13" t="s">
        <v>41</v>
      </c>
      <c r="AX160" s="13" t="s">
        <v>80</v>
      </c>
      <c r="AY160" s="257" t="s">
        <v>235</v>
      </c>
    </row>
    <row r="161" s="14" customFormat="1">
      <c r="A161" s="14"/>
      <c r="B161" s="258"/>
      <c r="C161" s="259"/>
      <c r="D161" s="242" t="s">
        <v>248</v>
      </c>
      <c r="E161" s="260" t="s">
        <v>561</v>
      </c>
      <c r="F161" s="261" t="s">
        <v>250</v>
      </c>
      <c r="G161" s="259"/>
      <c r="H161" s="262">
        <v>2</v>
      </c>
      <c r="I161" s="263"/>
      <c r="J161" s="259"/>
      <c r="K161" s="259"/>
      <c r="L161" s="264"/>
      <c r="M161" s="265"/>
      <c r="N161" s="266"/>
      <c r="O161" s="266"/>
      <c r="P161" s="266"/>
      <c r="Q161" s="266"/>
      <c r="R161" s="266"/>
      <c r="S161" s="266"/>
      <c r="T161" s="267"/>
      <c r="U161" s="14"/>
      <c r="V161" s="14"/>
      <c r="W161" s="14"/>
      <c r="X161" s="14"/>
      <c r="Y161" s="14"/>
      <c r="Z161" s="14"/>
      <c r="AA161" s="14"/>
      <c r="AB161" s="14"/>
      <c r="AC161" s="14"/>
      <c r="AD161" s="14"/>
      <c r="AE161" s="14"/>
      <c r="AT161" s="268" t="s">
        <v>248</v>
      </c>
      <c r="AU161" s="268" t="s">
        <v>89</v>
      </c>
      <c r="AV161" s="14" t="s">
        <v>242</v>
      </c>
      <c r="AW161" s="14" t="s">
        <v>41</v>
      </c>
      <c r="AX161" s="14" t="s">
        <v>87</v>
      </c>
      <c r="AY161" s="268" t="s">
        <v>235</v>
      </c>
    </row>
    <row r="162" s="2" customFormat="1" ht="21.75" customHeight="1">
      <c r="A162" s="39"/>
      <c r="B162" s="40"/>
      <c r="C162" s="229" t="s">
        <v>336</v>
      </c>
      <c r="D162" s="229" t="s">
        <v>238</v>
      </c>
      <c r="E162" s="230" t="s">
        <v>324</v>
      </c>
      <c r="F162" s="231" t="s">
        <v>325</v>
      </c>
      <c r="G162" s="232" t="s">
        <v>191</v>
      </c>
      <c r="H162" s="233">
        <v>272</v>
      </c>
      <c r="I162" s="234"/>
      <c r="J162" s="235">
        <f>ROUND(I162*H162,2)</f>
        <v>0</v>
      </c>
      <c r="K162" s="231" t="s">
        <v>241</v>
      </c>
      <c r="L162" s="45"/>
      <c r="M162" s="236" t="s">
        <v>39</v>
      </c>
      <c r="N162" s="237" t="s">
        <v>53</v>
      </c>
      <c r="O162" s="86"/>
      <c r="P162" s="238">
        <f>O162*H162</f>
        <v>0</v>
      </c>
      <c r="Q162" s="238">
        <v>0</v>
      </c>
      <c r="R162" s="238">
        <f>Q162*H162</f>
        <v>0</v>
      </c>
      <c r="S162" s="238">
        <v>0</v>
      </c>
      <c r="T162" s="239">
        <f>S162*H162</f>
        <v>0</v>
      </c>
      <c r="U162" s="39"/>
      <c r="V162" s="39"/>
      <c r="W162" s="39"/>
      <c r="X162" s="39"/>
      <c r="Y162" s="39"/>
      <c r="Z162" s="39"/>
      <c r="AA162" s="39"/>
      <c r="AB162" s="39"/>
      <c r="AC162" s="39"/>
      <c r="AD162" s="39"/>
      <c r="AE162" s="39"/>
      <c r="AR162" s="240" t="s">
        <v>242</v>
      </c>
      <c r="AT162" s="240" t="s">
        <v>238</v>
      </c>
      <c r="AU162" s="240" t="s">
        <v>89</v>
      </c>
      <c r="AY162" s="17" t="s">
        <v>235</v>
      </c>
      <c r="BE162" s="241">
        <f>IF(N162="základní",J162,0)</f>
        <v>0</v>
      </c>
      <c r="BF162" s="241">
        <f>IF(N162="snížená",J162,0)</f>
        <v>0</v>
      </c>
      <c r="BG162" s="241">
        <f>IF(N162="zákl. přenesená",J162,0)</f>
        <v>0</v>
      </c>
      <c r="BH162" s="241">
        <f>IF(N162="sníž. přenesená",J162,0)</f>
        <v>0</v>
      </c>
      <c r="BI162" s="241">
        <f>IF(N162="nulová",J162,0)</f>
        <v>0</v>
      </c>
      <c r="BJ162" s="17" t="s">
        <v>242</v>
      </c>
      <c r="BK162" s="241">
        <f>ROUND(I162*H162,2)</f>
        <v>0</v>
      </c>
      <c r="BL162" s="17" t="s">
        <v>242</v>
      </c>
      <c r="BM162" s="240" t="s">
        <v>492</v>
      </c>
    </row>
    <row r="163" s="2" customFormat="1">
      <c r="A163" s="39"/>
      <c r="B163" s="40"/>
      <c r="C163" s="41"/>
      <c r="D163" s="242" t="s">
        <v>244</v>
      </c>
      <c r="E163" s="41"/>
      <c r="F163" s="243" t="s">
        <v>327</v>
      </c>
      <c r="G163" s="41"/>
      <c r="H163" s="41"/>
      <c r="I163" s="149"/>
      <c r="J163" s="41"/>
      <c r="K163" s="41"/>
      <c r="L163" s="45"/>
      <c r="M163" s="244"/>
      <c r="N163" s="245"/>
      <c r="O163" s="86"/>
      <c r="P163" s="86"/>
      <c r="Q163" s="86"/>
      <c r="R163" s="86"/>
      <c r="S163" s="86"/>
      <c r="T163" s="87"/>
      <c r="U163" s="39"/>
      <c r="V163" s="39"/>
      <c r="W163" s="39"/>
      <c r="X163" s="39"/>
      <c r="Y163" s="39"/>
      <c r="Z163" s="39"/>
      <c r="AA163" s="39"/>
      <c r="AB163" s="39"/>
      <c r="AC163" s="39"/>
      <c r="AD163" s="39"/>
      <c r="AE163" s="39"/>
      <c r="AT163" s="17" t="s">
        <v>244</v>
      </c>
      <c r="AU163" s="17" t="s">
        <v>89</v>
      </c>
    </row>
    <row r="164" s="2" customFormat="1">
      <c r="A164" s="39"/>
      <c r="B164" s="40"/>
      <c r="C164" s="41"/>
      <c r="D164" s="242" t="s">
        <v>246</v>
      </c>
      <c r="E164" s="41"/>
      <c r="F164" s="246" t="s">
        <v>328</v>
      </c>
      <c r="G164" s="41"/>
      <c r="H164" s="41"/>
      <c r="I164" s="149"/>
      <c r="J164" s="41"/>
      <c r="K164" s="41"/>
      <c r="L164" s="45"/>
      <c r="M164" s="244"/>
      <c r="N164" s="245"/>
      <c r="O164" s="86"/>
      <c r="P164" s="86"/>
      <c r="Q164" s="86"/>
      <c r="R164" s="86"/>
      <c r="S164" s="86"/>
      <c r="T164" s="87"/>
      <c r="U164" s="39"/>
      <c r="V164" s="39"/>
      <c r="W164" s="39"/>
      <c r="X164" s="39"/>
      <c r="Y164" s="39"/>
      <c r="Z164" s="39"/>
      <c r="AA164" s="39"/>
      <c r="AB164" s="39"/>
      <c r="AC164" s="39"/>
      <c r="AD164" s="39"/>
      <c r="AE164" s="39"/>
      <c r="AT164" s="17" t="s">
        <v>246</v>
      </c>
      <c r="AU164" s="17" t="s">
        <v>89</v>
      </c>
    </row>
    <row r="165" s="2" customFormat="1">
      <c r="A165" s="39"/>
      <c r="B165" s="40"/>
      <c r="C165" s="41"/>
      <c r="D165" s="242" t="s">
        <v>294</v>
      </c>
      <c r="E165" s="41"/>
      <c r="F165" s="246" t="s">
        <v>610</v>
      </c>
      <c r="G165" s="41"/>
      <c r="H165" s="41"/>
      <c r="I165" s="149"/>
      <c r="J165" s="41"/>
      <c r="K165" s="41"/>
      <c r="L165" s="45"/>
      <c r="M165" s="244"/>
      <c r="N165" s="245"/>
      <c r="O165" s="86"/>
      <c r="P165" s="86"/>
      <c r="Q165" s="86"/>
      <c r="R165" s="86"/>
      <c r="S165" s="86"/>
      <c r="T165" s="87"/>
      <c r="U165" s="39"/>
      <c r="V165" s="39"/>
      <c r="W165" s="39"/>
      <c r="X165" s="39"/>
      <c r="Y165" s="39"/>
      <c r="Z165" s="39"/>
      <c r="AA165" s="39"/>
      <c r="AB165" s="39"/>
      <c r="AC165" s="39"/>
      <c r="AD165" s="39"/>
      <c r="AE165" s="39"/>
      <c r="AT165" s="17" t="s">
        <v>294</v>
      </c>
      <c r="AU165" s="17" t="s">
        <v>89</v>
      </c>
    </row>
    <row r="166" s="13" customFormat="1">
      <c r="A166" s="13"/>
      <c r="B166" s="247"/>
      <c r="C166" s="248"/>
      <c r="D166" s="242" t="s">
        <v>248</v>
      </c>
      <c r="E166" s="249" t="s">
        <v>39</v>
      </c>
      <c r="F166" s="250" t="s">
        <v>611</v>
      </c>
      <c r="G166" s="248"/>
      <c r="H166" s="251">
        <v>272</v>
      </c>
      <c r="I166" s="252"/>
      <c r="J166" s="248"/>
      <c r="K166" s="248"/>
      <c r="L166" s="253"/>
      <c r="M166" s="254"/>
      <c r="N166" s="255"/>
      <c r="O166" s="255"/>
      <c r="P166" s="255"/>
      <c r="Q166" s="255"/>
      <c r="R166" s="255"/>
      <c r="S166" s="255"/>
      <c r="T166" s="256"/>
      <c r="U166" s="13"/>
      <c r="V166" s="13"/>
      <c r="W166" s="13"/>
      <c r="X166" s="13"/>
      <c r="Y166" s="13"/>
      <c r="Z166" s="13"/>
      <c r="AA166" s="13"/>
      <c r="AB166" s="13"/>
      <c r="AC166" s="13"/>
      <c r="AD166" s="13"/>
      <c r="AE166" s="13"/>
      <c r="AT166" s="257" t="s">
        <v>248</v>
      </c>
      <c r="AU166" s="257" t="s">
        <v>89</v>
      </c>
      <c r="AV166" s="13" t="s">
        <v>89</v>
      </c>
      <c r="AW166" s="13" t="s">
        <v>41</v>
      </c>
      <c r="AX166" s="13" t="s">
        <v>80</v>
      </c>
      <c r="AY166" s="257" t="s">
        <v>235</v>
      </c>
    </row>
    <row r="167" s="14" customFormat="1">
      <c r="A167" s="14"/>
      <c r="B167" s="258"/>
      <c r="C167" s="259"/>
      <c r="D167" s="242" t="s">
        <v>248</v>
      </c>
      <c r="E167" s="260" t="s">
        <v>39</v>
      </c>
      <c r="F167" s="261" t="s">
        <v>250</v>
      </c>
      <c r="G167" s="259"/>
      <c r="H167" s="262">
        <v>272</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248</v>
      </c>
      <c r="AU167" s="268" t="s">
        <v>89</v>
      </c>
      <c r="AV167" s="14" t="s">
        <v>242</v>
      </c>
      <c r="AW167" s="14" t="s">
        <v>41</v>
      </c>
      <c r="AX167" s="14" t="s">
        <v>87</v>
      </c>
      <c r="AY167" s="268" t="s">
        <v>235</v>
      </c>
    </row>
    <row r="168" s="2" customFormat="1" ht="21.75" customHeight="1">
      <c r="A168" s="39"/>
      <c r="B168" s="40"/>
      <c r="C168" s="269" t="s">
        <v>344</v>
      </c>
      <c r="D168" s="269" t="s">
        <v>290</v>
      </c>
      <c r="E168" s="270" t="s">
        <v>298</v>
      </c>
      <c r="F168" s="271" t="s">
        <v>299</v>
      </c>
      <c r="G168" s="272" t="s">
        <v>191</v>
      </c>
      <c r="H168" s="273">
        <v>160</v>
      </c>
      <c r="I168" s="274"/>
      <c r="J168" s="275">
        <f>ROUND(I168*H168,2)</f>
        <v>0</v>
      </c>
      <c r="K168" s="271" t="s">
        <v>241</v>
      </c>
      <c r="L168" s="276"/>
      <c r="M168" s="277" t="s">
        <v>39</v>
      </c>
      <c r="N168" s="278" t="s">
        <v>53</v>
      </c>
      <c r="O168" s="86"/>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289</v>
      </c>
      <c r="AT168" s="240" t="s">
        <v>290</v>
      </c>
      <c r="AU168" s="240" t="s">
        <v>89</v>
      </c>
      <c r="AY168" s="17" t="s">
        <v>235</v>
      </c>
      <c r="BE168" s="241">
        <f>IF(N168="základní",J168,0)</f>
        <v>0</v>
      </c>
      <c r="BF168" s="241">
        <f>IF(N168="snížená",J168,0)</f>
        <v>0</v>
      </c>
      <c r="BG168" s="241">
        <f>IF(N168="zákl. přenesená",J168,0)</f>
        <v>0</v>
      </c>
      <c r="BH168" s="241">
        <f>IF(N168="sníž. přenesená",J168,0)</f>
        <v>0</v>
      </c>
      <c r="BI168" s="241">
        <f>IF(N168="nulová",J168,0)</f>
        <v>0</v>
      </c>
      <c r="BJ168" s="17" t="s">
        <v>242</v>
      </c>
      <c r="BK168" s="241">
        <f>ROUND(I168*H168,2)</f>
        <v>0</v>
      </c>
      <c r="BL168" s="17" t="s">
        <v>242</v>
      </c>
      <c r="BM168" s="240" t="s">
        <v>612</v>
      </c>
    </row>
    <row r="169" s="2" customFormat="1">
      <c r="A169" s="39"/>
      <c r="B169" s="40"/>
      <c r="C169" s="41"/>
      <c r="D169" s="242" t="s">
        <v>244</v>
      </c>
      <c r="E169" s="41"/>
      <c r="F169" s="243" t="s">
        <v>299</v>
      </c>
      <c r="G169" s="41"/>
      <c r="H169" s="41"/>
      <c r="I169" s="149"/>
      <c r="J169" s="41"/>
      <c r="K169" s="41"/>
      <c r="L169" s="45"/>
      <c r="M169" s="244"/>
      <c r="N169" s="245"/>
      <c r="O169" s="86"/>
      <c r="P169" s="86"/>
      <c r="Q169" s="86"/>
      <c r="R169" s="86"/>
      <c r="S169" s="86"/>
      <c r="T169" s="87"/>
      <c r="U169" s="39"/>
      <c r="V169" s="39"/>
      <c r="W169" s="39"/>
      <c r="X169" s="39"/>
      <c r="Y169" s="39"/>
      <c r="Z169" s="39"/>
      <c r="AA169" s="39"/>
      <c r="AB169" s="39"/>
      <c r="AC169" s="39"/>
      <c r="AD169" s="39"/>
      <c r="AE169" s="39"/>
      <c r="AT169" s="17" t="s">
        <v>244</v>
      </c>
      <c r="AU169" s="17" t="s">
        <v>89</v>
      </c>
    </row>
    <row r="170" s="2" customFormat="1">
      <c r="A170" s="39"/>
      <c r="B170" s="40"/>
      <c r="C170" s="41"/>
      <c r="D170" s="242" t="s">
        <v>294</v>
      </c>
      <c r="E170" s="41"/>
      <c r="F170" s="246" t="s">
        <v>301</v>
      </c>
      <c r="G170" s="41"/>
      <c r="H170" s="41"/>
      <c r="I170" s="149"/>
      <c r="J170" s="41"/>
      <c r="K170" s="41"/>
      <c r="L170" s="45"/>
      <c r="M170" s="244"/>
      <c r="N170" s="245"/>
      <c r="O170" s="86"/>
      <c r="P170" s="86"/>
      <c r="Q170" s="86"/>
      <c r="R170" s="86"/>
      <c r="S170" s="86"/>
      <c r="T170" s="87"/>
      <c r="U170" s="39"/>
      <c r="V170" s="39"/>
      <c r="W170" s="39"/>
      <c r="X170" s="39"/>
      <c r="Y170" s="39"/>
      <c r="Z170" s="39"/>
      <c r="AA170" s="39"/>
      <c r="AB170" s="39"/>
      <c r="AC170" s="39"/>
      <c r="AD170" s="39"/>
      <c r="AE170" s="39"/>
      <c r="AT170" s="17" t="s">
        <v>294</v>
      </c>
      <c r="AU170" s="17" t="s">
        <v>89</v>
      </c>
    </row>
    <row r="171" s="13" customFormat="1">
      <c r="A171" s="13"/>
      <c r="B171" s="247"/>
      <c r="C171" s="248"/>
      <c r="D171" s="242" t="s">
        <v>248</v>
      </c>
      <c r="E171" s="249" t="s">
        <v>39</v>
      </c>
      <c r="F171" s="250" t="s">
        <v>567</v>
      </c>
      <c r="G171" s="248"/>
      <c r="H171" s="251">
        <v>160</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248</v>
      </c>
      <c r="AU171" s="257" t="s">
        <v>89</v>
      </c>
      <c r="AV171" s="13" t="s">
        <v>89</v>
      </c>
      <c r="AW171" s="13" t="s">
        <v>41</v>
      </c>
      <c r="AX171" s="13" t="s">
        <v>80</v>
      </c>
      <c r="AY171" s="257" t="s">
        <v>235</v>
      </c>
    </row>
    <row r="172" s="14" customFormat="1">
      <c r="A172" s="14"/>
      <c r="B172" s="258"/>
      <c r="C172" s="259"/>
      <c r="D172" s="242" t="s">
        <v>248</v>
      </c>
      <c r="E172" s="260" t="s">
        <v>39</v>
      </c>
      <c r="F172" s="261" t="s">
        <v>250</v>
      </c>
      <c r="G172" s="259"/>
      <c r="H172" s="262">
        <v>160</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248</v>
      </c>
      <c r="AU172" s="268" t="s">
        <v>89</v>
      </c>
      <c r="AV172" s="14" t="s">
        <v>242</v>
      </c>
      <c r="AW172" s="14" t="s">
        <v>41</v>
      </c>
      <c r="AX172" s="14" t="s">
        <v>87</v>
      </c>
      <c r="AY172" s="268" t="s">
        <v>235</v>
      </c>
    </row>
    <row r="173" s="2" customFormat="1" ht="21.75" customHeight="1">
      <c r="A173" s="39"/>
      <c r="B173" s="40"/>
      <c r="C173" s="229" t="s">
        <v>351</v>
      </c>
      <c r="D173" s="229" t="s">
        <v>238</v>
      </c>
      <c r="E173" s="230" t="s">
        <v>494</v>
      </c>
      <c r="F173" s="231" t="s">
        <v>495</v>
      </c>
      <c r="G173" s="232" t="s">
        <v>191</v>
      </c>
      <c r="H173" s="233">
        <v>2</v>
      </c>
      <c r="I173" s="234"/>
      <c r="J173" s="235">
        <f>ROUND(I173*H173,2)</f>
        <v>0</v>
      </c>
      <c r="K173" s="231" t="s">
        <v>241</v>
      </c>
      <c r="L173" s="45"/>
      <c r="M173" s="236" t="s">
        <v>39</v>
      </c>
      <c r="N173" s="237" t="s">
        <v>53</v>
      </c>
      <c r="O173" s="86"/>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242</v>
      </c>
      <c r="AT173" s="240" t="s">
        <v>238</v>
      </c>
      <c r="AU173" s="240" t="s">
        <v>89</v>
      </c>
      <c r="AY173" s="17" t="s">
        <v>235</v>
      </c>
      <c r="BE173" s="241">
        <f>IF(N173="základní",J173,0)</f>
        <v>0</v>
      </c>
      <c r="BF173" s="241">
        <f>IF(N173="snížená",J173,0)</f>
        <v>0</v>
      </c>
      <c r="BG173" s="241">
        <f>IF(N173="zákl. přenesená",J173,0)</f>
        <v>0</v>
      </c>
      <c r="BH173" s="241">
        <f>IF(N173="sníž. přenesená",J173,0)</f>
        <v>0</v>
      </c>
      <c r="BI173" s="241">
        <f>IF(N173="nulová",J173,0)</f>
        <v>0</v>
      </c>
      <c r="BJ173" s="17" t="s">
        <v>242</v>
      </c>
      <c r="BK173" s="241">
        <f>ROUND(I173*H173,2)</f>
        <v>0</v>
      </c>
      <c r="BL173" s="17" t="s">
        <v>242</v>
      </c>
      <c r="BM173" s="240" t="s">
        <v>613</v>
      </c>
    </row>
    <row r="174" s="2" customFormat="1">
      <c r="A174" s="39"/>
      <c r="B174" s="40"/>
      <c r="C174" s="41"/>
      <c r="D174" s="242" t="s">
        <v>244</v>
      </c>
      <c r="E174" s="41"/>
      <c r="F174" s="243" t="s">
        <v>497</v>
      </c>
      <c r="G174" s="41"/>
      <c r="H174" s="41"/>
      <c r="I174" s="149"/>
      <c r="J174" s="41"/>
      <c r="K174" s="41"/>
      <c r="L174" s="45"/>
      <c r="M174" s="244"/>
      <c r="N174" s="245"/>
      <c r="O174" s="86"/>
      <c r="P174" s="86"/>
      <c r="Q174" s="86"/>
      <c r="R174" s="86"/>
      <c r="S174" s="86"/>
      <c r="T174" s="87"/>
      <c r="U174" s="39"/>
      <c r="V174" s="39"/>
      <c r="W174" s="39"/>
      <c r="X174" s="39"/>
      <c r="Y174" s="39"/>
      <c r="Z174" s="39"/>
      <c r="AA174" s="39"/>
      <c r="AB174" s="39"/>
      <c r="AC174" s="39"/>
      <c r="AD174" s="39"/>
      <c r="AE174" s="39"/>
      <c r="AT174" s="17" t="s">
        <v>244</v>
      </c>
      <c r="AU174" s="17" t="s">
        <v>89</v>
      </c>
    </row>
    <row r="175" s="2" customFormat="1">
      <c r="A175" s="39"/>
      <c r="B175" s="40"/>
      <c r="C175" s="41"/>
      <c r="D175" s="242" t="s">
        <v>246</v>
      </c>
      <c r="E175" s="41"/>
      <c r="F175" s="246" t="s">
        <v>334</v>
      </c>
      <c r="G175" s="41"/>
      <c r="H175" s="41"/>
      <c r="I175" s="149"/>
      <c r="J175" s="41"/>
      <c r="K175" s="41"/>
      <c r="L175" s="45"/>
      <c r="M175" s="244"/>
      <c r="N175" s="245"/>
      <c r="O175" s="86"/>
      <c r="P175" s="86"/>
      <c r="Q175" s="86"/>
      <c r="R175" s="86"/>
      <c r="S175" s="86"/>
      <c r="T175" s="87"/>
      <c r="U175" s="39"/>
      <c r="V175" s="39"/>
      <c r="W175" s="39"/>
      <c r="X175" s="39"/>
      <c r="Y175" s="39"/>
      <c r="Z175" s="39"/>
      <c r="AA175" s="39"/>
      <c r="AB175" s="39"/>
      <c r="AC175" s="39"/>
      <c r="AD175" s="39"/>
      <c r="AE175" s="39"/>
      <c r="AT175" s="17" t="s">
        <v>246</v>
      </c>
      <c r="AU175" s="17" t="s">
        <v>89</v>
      </c>
    </row>
    <row r="176" s="15" customFormat="1">
      <c r="A176" s="15"/>
      <c r="B176" s="282"/>
      <c r="C176" s="283"/>
      <c r="D176" s="242" t="s">
        <v>248</v>
      </c>
      <c r="E176" s="284" t="s">
        <v>39</v>
      </c>
      <c r="F176" s="285" t="s">
        <v>498</v>
      </c>
      <c r="G176" s="283"/>
      <c r="H176" s="284" t="s">
        <v>39</v>
      </c>
      <c r="I176" s="286"/>
      <c r="J176" s="283"/>
      <c r="K176" s="283"/>
      <c r="L176" s="287"/>
      <c r="M176" s="288"/>
      <c r="N176" s="289"/>
      <c r="O176" s="289"/>
      <c r="P176" s="289"/>
      <c r="Q176" s="289"/>
      <c r="R176" s="289"/>
      <c r="S176" s="289"/>
      <c r="T176" s="290"/>
      <c r="U176" s="15"/>
      <c r="V176" s="15"/>
      <c r="W176" s="15"/>
      <c r="X176" s="15"/>
      <c r="Y176" s="15"/>
      <c r="Z176" s="15"/>
      <c r="AA176" s="15"/>
      <c r="AB176" s="15"/>
      <c r="AC176" s="15"/>
      <c r="AD176" s="15"/>
      <c r="AE176" s="15"/>
      <c r="AT176" s="291" t="s">
        <v>248</v>
      </c>
      <c r="AU176" s="291" t="s">
        <v>89</v>
      </c>
      <c r="AV176" s="15" t="s">
        <v>87</v>
      </c>
      <c r="AW176" s="15" t="s">
        <v>41</v>
      </c>
      <c r="AX176" s="15" t="s">
        <v>80</v>
      </c>
      <c r="AY176" s="291" t="s">
        <v>235</v>
      </c>
    </row>
    <row r="177" s="13" customFormat="1">
      <c r="A177" s="13"/>
      <c r="B177" s="247"/>
      <c r="C177" s="248"/>
      <c r="D177" s="242" t="s">
        <v>248</v>
      </c>
      <c r="E177" s="249" t="s">
        <v>39</v>
      </c>
      <c r="F177" s="250" t="s">
        <v>614</v>
      </c>
      <c r="G177" s="248"/>
      <c r="H177" s="251">
        <v>2</v>
      </c>
      <c r="I177" s="252"/>
      <c r="J177" s="248"/>
      <c r="K177" s="248"/>
      <c r="L177" s="253"/>
      <c r="M177" s="254"/>
      <c r="N177" s="255"/>
      <c r="O177" s="255"/>
      <c r="P177" s="255"/>
      <c r="Q177" s="255"/>
      <c r="R177" s="255"/>
      <c r="S177" s="255"/>
      <c r="T177" s="256"/>
      <c r="U177" s="13"/>
      <c r="V177" s="13"/>
      <c r="W177" s="13"/>
      <c r="X177" s="13"/>
      <c r="Y177" s="13"/>
      <c r="Z177" s="13"/>
      <c r="AA177" s="13"/>
      <c r="AB177" s="13"/>
      <c r="AC177" s="13"/>
      <c r="AD177" s="13"/>
      <c r="AE177" s="13"/>
      <c r="AT177" s="257" t="s">
        <v>248</v>
      </c>
      <c r="AU177" s="257" t="s">
        <v>89</v>
      </c>
      <c r="AV177" s="13" t="s">
        <v>89</v>
      </c>
      <c r="AW177" s="13" t="s">
        <v>41</v>
      </c>
      <c r="AX177" s="13" t="s">
        <v>80</v>
      </c>
      <c r="AY177" s="257" t="s">
        <v>235</v>
      </c>
    </row>
    <row r="178" s="14" customFormat="1">
      <c r="A178" s="14"/>
      <c r="B178" s="258"/>
      <c r="C178" s="259"/>
      <c r="D178" s="242" t="s">
        <v>248</v>
      </c>
      <c r="E178" s="260" t="s">
        <v>39</v>
      </c>
      <c r="F178" s="261" t="s">
        <v>250</v>
      </c>
      <c r="G178" s="259"/>
      <c r="H178" s="262">
        <v>2</v>
      </c>
      <c r="I178" s="263"/>
      <c r="J178" s="259"/>
      <c r="K178" s="259"/>
      <c r="L178" s="264"/>
      <c r="M178" s="265"/>
      <c r="N178" s="266"/>
      <c r="O178" s="266"/>
      <c r="P178" s="266"/>
      <c r="Q178" s="266"/>
      <c r="R178" s="266"/>
      <c r="S178" s="266"/>
      <c r="T178" s="267"/>
      <c r="U178" s="14"/>
      <c r="V178" s="14"/>
      <c r="W178" s="14"/>
      <c r="X178" s="14"/>
      <c r="Y178" s="14"/>
      <c r="Z178" s="14"/>
      <c r="AA178" s="14"/>
      <c r="AB178" s="14"/>
      <c r="AC178" s="14"/>
      <c r="AD178" s="14"/>
      <c r="AE178" s="14"/>
      <c r="AT178" s="268" t="s">
        <v>248</v>
      </c>
      <c r="AU178" s="268" t="s">
        <v>89</v>
      </c>
      <c r="AV178" s="14" t="s">
        <v>242</v>
      </c>
      <c r="AW178" s="14" t="s">
        <v>41</v>
      </c>
      <c r="AX178" s="14" t="s">
        <v>87</v>
      </c>
      <c r="AY178" s="268" t="s">
        <v>235</v>
      </c>
    </row>
    <row r="179" s="2" customFormat="1" ht="21.75" customHeight="1">
      <c r="A179" s="39"/>
      <c r="B179" s="40"/>
      <c r="C179" s="229" t="s">
        <v>358</v>
      </c>
      <c r="D179" s="229" t="s">
        <v>238</v>
      </c>
      <c r="E179" s="230" t="s">
        <v>330</v>
      </c>
      <c r="F179" s="231" t="s">
        <v>331</v>
      </c>
      <c r="G179" s="232" t="s">
        <v>191</v>
      </c>
      <c r="H179" s="233">
        <v>2</v>
      </c>
      <c r="I179" s="234"/>
      <c r="J179" s="235">
        <f>ROUND(I179*H179,2)</f>
        <v>0</v>
      </c>
      <c r="K179" s="231" t="s">
        <v>241</v>
      </c>
      <c r="L179" s="45"/>
      <c r="M179" s="236" t="s">
        <v>39</v>
      </c>
      <c r="N179" s="237" t="s">
        <v>53</v>
      </c>
      <c r="O179" s="86"/>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242</v>
      </c>
      <c r="AT179" s="240" t="s">
        <v>238</v>
      </c>
      <c r="AU179" s="240" t="s">
        <v>89</v>
      </c>
      <c r="AY179" s="17" t="s">
        <v>235</v>
      </c>
      <c r="BE179" s="241">
        <f>IF(N179="základní",J179,0)</f>
        <v>0</v>
      </c>
      <c r="BF179" s="241">
        <f>IF(N179="snížená",J179,0)</f>
        <v>0</v>
      </c>
      <c r="BG179" s="241">
        <f>IF(N179="zákl. přenesená",J179,0)</f>
        <v>0</v>
      </c>
      <c r="BH179" s="241">
        <f>IF(N179="sníž. přenesená",J179,0)</f>
        <v>0</v>
      </c>
      <c r="BI179" s="241">
        <f>IF(N179="nulová",J179,0)</f>
        <v>0</v>
      </c>
      <c r="BJ179" s="17" t="s">
        <v>242</v>
      </c>
      <c r="BK179" s="241">
        <f>ROUND(I179*H179,2)</f>
        <v>0</v>
      </c>
      <c r="BL179" s="17" t="s">
        <v>242</v>
      </c>
      <c r="BM179" s="240" t="s">
        <v>615</v>
      </c>
    </row>
    <row r="180" s="2" customFormat="1">
      <c r="A180" s="39"/>
      <c r="B180" s="40"/>
      <c r="C180" s="41"/>
      <c r="D180" s="242" t="s">
        <v>244</v>
      </c>
      <c r="E180" s="41"/>
      <c r="F180" s="243" t="s">
        <v>333</v>
      </c>
      <c r="G180" s="41"/>
      <c r="H180" s="41"/>
      <c r="I180" s="149"/>
      <c r="J180" s="41"/>
      <c r="K180" s="41"/>
      <c r="L180" s="45"/>
      <c r="M180" s="244"/>
      <c r="N180" s="245"/>
      <c r="O180" s="86"/>
      <c r="P180" s="86"/>
      <c r="Q180" s="86"/>
      <c r="R180" s="86"/>
      <c r="S180" s="86"/>
      <c r="T180" s="87"/>
      <c r="U180" s="39"/>
      <c r="V180" s="39"/>
      <c r="W180" s="39"/>
      <c r="X180" s="39"/>
      <c r="Y180" s="39"/>
      <c r="Z180" s="39"/>
      <c r="AA180" s="39"/>
      <c r="AB180" s="39"/>
      <c r="AC180" s="39"/>
      <c r="AD180" s="39"/>
      <c r="AE180" s="39"/>
      <c r="AT180" s="17" t="s">
        <v>244</v>
      </c>
      <c r="AU180" s="17" t="s">
        <v>89</v>
      </c>
    </row>
    <row r="181" s="2" customFormat="1">
      <c r="A181" s="39"/>
      <c r="B181" s="40"/>
      <c r="C181" s="41"/>
      <c r="D181" s="242" t="s">
        <v>246</v>
      </c>
      <c r="E181" s="41"/>
      <c r="F181" s="246" t="s">
        <v>334</v>
      </c>
      <c r="G181" s="41"/>
      <c r="H181" s="41"/>
      <c r="I181" s="149"/>
      <c r="J181" s="41"/>
      <c r="K181" s="41"/>
      <c r="L181" s="45"/>
      <c r="M181" s="244"/>
      <c r="N181" s="245"/>
      <c r="O181" s="86"/>
      <c r="P181" s="86"/>
      <c r="Q181" s="86"/>
      <c r="R181" s="86"/>
      <c r="S181" s="86"/>
      <c r="T181" s="87"/>
      <c r="U181" s="39"/>
      <c r="V181" s="39"/>
      <c r="W181" s="39"/>
      <c r="X181" s="39"/>
      <c r="Y181" s="39"/>
      <c r="Z181" s="39"/>
      <c r="AA181" s="39"/>
      <c r="AB181" s="39"/>
      <c r="AC181" s="39"/>
      <c r="AD181" s="39"/>
      <c r="AE181" s="39"/>
      <c r="AT181" s="17" t="s">
        <v>246</v>
      </c>
      <c r="AU181" s="17" t="s">
        <v>89</v>
      </c>
    </row>
    <row r="182" s="15" customFormat="1">
      <c r="A182" s="15"/>
      <c r="B182" s="282"/>
      <c r="C182" s="283"/>
      <c r="D182" s="242" t="s">
        <v>248</v>
      </c>
      <c r="E182" s="284" t="s">
        <v>39</v>
      </c>
      <c r="F182" s="285" t="s">
        <v>498</v>
      </c>
      <c r="G182" s="283"/>
      <c r="H182" s="284" t="s">
        <v>39</v>
      </c>
      <c r="I182" s="286"/>
      <c r="J182" s="283"/>
      <c r="K182" s="283"/>
      <c r="L182" s="287"/>
      <c r="M182" s="288"/>
      <c r="N182" s="289"/>
      <c r="O182" s="289"/>
      <c r="P182" s="289"/>
      <c r="Q182" s="289"/>
      <c r="R182" s="289"/>
      <c r="S182" s="289"/>
      <c r="T182" s="290"/>
      <c r="U182" s="15"/>
      <c r="V182" s="15"/>
      <c r="W182" s="15"/>
      <c r="X182" s="15"/>
      <c r="Y182" s="15"/>
      <c r="Z182" s="15"/>
      <c r="AA182" s="15"/>
      <c r="AB182" s="15"/>
      <c r="AC182" s="15"/>
      <c r="AD182" s="15"/>
      <c r="AE182" s="15"/>
      <c r="AT182" s="291" t="s">
        <v>248</v>
      </c>
      <c r="AU182" s="291" t="s">
        <v>89</v>
      </c>
      <c r="AV182" s="15" t="s">
        <v>87</v>
      </c>
      <c r="AW182" s="15" t="s">
        <v>41</v>
      </c>
      <c r="AX182" s="15" t="s">
        <v>80</v>
      </c>
      <c r="AY182" s="291" t="s">
        <v>235</v>
      </c>
    </row>
    <row r="183" s="13" customFormat="1">
      <c r="A183" s="13"/>
      <c r="B183" s="247"/>
      <c r="C183" s="248"/>
      <c r="D183" s="242" t="s">
        <v>248</v>
      </c>
      <c r="E183" s="249" t="s">
        <v>39</v>
      </c>
      <c r="F183" s="250" t="s">
        <v>616</v>
      </c>
      <c r="G183" s="248"/>
      <c r="H183" s="251">
        <v>2</v>
      </c>
      <c r="I183" s="252"/>
      <c r="J183" s="248"/>
      <c r="K183" s="248"/>
      <c r="L183" s="253"/>
      <c r="M183" s="254"/>
      <c r="N183" s="255"/>
      <c r="O183" s="255"/>
      <c r="P183" s="255"/>
      <c r="Q183" s="255"/>
      <c r="R183" s="255"/>
      <c r="S183" s="255"/>
      <c r="T183" s="256"/>
      <c r="U183" s="13"/>
      <c r="V183" s="13"/>
      <c r="W183" s="13"/>
      <c r="X183" s="13"/>
      <c r="Y183" s="13"/>
      <c r="Z183" s="13"/>
      <c r="AA183" s="13"/>
      <c r="AB183" s="13"/>
      <c r="AC183" s="13"/>
      <c r="AD183" s="13"/>
      <c r="AE183" s="13"/>
      <c r="AT183" s="257" t="s">
        <v>248</v>
      </c>
      <c r="AU183" s="257" t="s">
        <v>89</v>
      </c>
      <c r="AV183" s="13" t="s">
        <v>89</v>
      </c>
      <c r="AW183" s="13" t="s">
        <v>41</v>
      </c>
      <c r="AX183" s="13" t="s">
        <v>80</v>
      </c>
      <c r="AY183" s="257" t="s">
        <v>235</v>
      </c>
    </row>
    <row r="184" s="14" customFormat="1">
      <c r="A184" s="14"/>
      <c r="B184" s="258"/>
      <c r="C184" s="259"/>
      <c r="D184" s="242" t="s">
        <v>248</v>
      </c>
      <c r="E184" s="260" t="s">
        <v>39</v>
      </c>
      <c r="F184" s="261" t="s">
        <v>250</v>
      </c>
      <c r="G184" s="259"/>
      <c r="H184" s="262">
        <v>2</v>
      </c>
      <c r="I184" s="263"/>
      <c r="J184" s="259"/>
      <c r="K184" s="259"/>
      <c r="L184" s="264"/>
      <c r="M184" s="265"/>
      <c r="N184" s="266"/>
      <c r="O184" s="266"/>
      <c r="P184" s="266"/>
      <c r="Q184" s="266"/>
      <c r="R184" s="266"/>
      <c r="S184" s="266"/>
      <c r="T184" s="267"/>
      <c r="U184" s="14"/>
      <c r="V184" s="14"/>
      <c r="W184" s="14"/>
      <c r="X184" s="14"/>
      <c r="Y184" s="14"/>
      <c r="Z184" s="14"/>
      <c r="AA184" s="14"/>
      <c r="AB184" s="14"/>
      <c r="AC184" s="14"/>
      <c r="AD184" s="14"/>
      <c r="AE184" s="14"/>
      <c r="AT184" s="268" t="s">
        <v>248</v>
      </c>
      <c r="AU184" s="268" t="s">
        <v>89</v>
      </c>
      <c r="AV184" s="14" t="s">
        <v>242</v>
      </c>
      <c r="AW184" s="14" t="s">
        <v>41</v>
      </c>
      <c r="AX184" s="14" t="s">
        <v>87</v>
      </c>
      <c r="AY184" s="268" t="s">
        <v>235</v>
      </c>
    </row>
    <row r="185" s="2" customFormat="1" ht="21.75" customHeight="1">
      <c r="A185" s="39"/>
      <c r="B185" s="40"/>
      <c r="C185" s="229" t="s">
        <v>364</v>
      </c>
      <c r="D185" s="229" t="s">
        <v>238</v>
      </c>
      <c r="E185" s="230" t="s">
        <v>345</v>
      </c>
      <c r="F185" s="231" t="s">
        <v>346</v>
      </c>
      <c r="G185" s="232" t="s">
        <v>186</v>
      </c>
      <c r="H185" s="233">
        <v>0.81499999999999995</v>
      </c>
      <c r="I185" s="234"/>
      <c r="J185" s="235">
        <f>ROUND(I185*H185,2)</f>
        <v>0</v>
      </c>
      <c r="K185" s="231" t="s">
        <v>241</v>
      </c>
      <c r="L185" s="45"/>
      <c r="M185" s="236" t="s">
        <v>39</v>
      </c>
      <c r="N185" s="237" t="s">
        <v>53</v>
      </c>
      <c r="O185" s="86"/>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242</v>
      </c>
      <c r="AT185" s="240" t="s">
        <v>238</v>
      </c>
      <c r="AU185" s="240" t="s">
        <v>89</v>
      </c>
      <c r="AY185" s="17" t="s">
        <v>235</v>
      </c>
      <c r="BE185" s="241">
        <f>IF(N185="základní",J185,0)</f>
        <v>0</v>
      </c>
      <c r="BF185" s="241">
        <f>IF(N185="snížená",J185,0)</f>
        <v>0</v>
      </c>
      <c r="BG185" s="241">
        <f>IF(N185="zákl. přenesená",J185,0)</f>
        <v>0</v>
      </c>
      <c r="BH185" s="241">
        <f>IF(N185="sníž. přenesená",J185,0)</f>
        <v>0</v>
      </c>
      <c r="BI185" s="241">
        <f>IF(N185="nulová",J185,0)</f>
        <v>0</v>
      </c>
      <c r="BJ185" s="17" t="s">
        <v>242</v>
      </c>
      <c r="BK185" s="241">
        <f>ROUND(I185*H185,2)</f>
        <v>0</v>
      </c>
      <c r="BL185" s="17" t="s">
        <v>242</v>
      </c>
      <c r="BM185" s="240" t="s">
        <v>502</v>
      </c>
    </row>
    <row r="186" s="2" customFormat="1">
      <c r="A186" s="39"/>
      <c r="B186" s="40"/>
      <c r="C186" s="41"/>
      <c r="D186" s="242" t="s">
        <v>244</v>
      </c>
      <c r="E186" s="41"/>
      <c r="F186" s="243" t="s">
        <v>348</v>
      </c>
      <c r="G186" s="41"/>
      <c r="H186" s="41"/>
      <c r="I186" s="149"/>
      <c r="J186" s="41"/>
      <c r="K186" s="41"/>
      <c r="L186" s="45"/>
      <c r="M186" s="244"/>
      <c r="N186" s="245"/>
      <c r="O186" s="86"/>
      <c r="P186" s="86"/>
      <c r="Q186" s="86"/>
      <c r="R186" s="86"/>
      <c r="S186" s="86"/>
      <c r="T186" s="87"/>
      <c r="U186" s="39"/>
      <c r="V186" s="39"/>
      <c r="W186" s="39"/>
      <c r="X186" s="39"/>
      <c r="Y186" s="39"/>
      <c r="Z186" s="39"/>
      <c r="AA186" s="39"/>
      <c r="AB186" s="39"/>
      <c r="AC186" s="39"/>
      <c r="AD186" s="39"/>
      <c r="AE186" s="39"/>
      <c r="AT186" s="17" t="s">
        <v>244</v>
      </c>
      <c r="AU186" s="17" t="s">
        <v>89</v>
      </c>
    </row>
    <row r="187" s="2" customFormat="1">
      <c r="A187" s="39"/>
      <c r="B187" s="40"/>
      <c r="C187" s="41"/>
      <c r="D187" s="242" t="s">
        <v>246</v>
      </c>
      <c r="E187" s="41"/>
      <c r="F187" s="246" t="s">
        <v>617</v>
      </c>
      <c r="G187" s="41"/>
      <c r="H187" s="41"/>
      <c r="I187" s="149"/>
      <c r="J187" s="41"/>
      <c r="K187" s="41"/>
      <c r="L187" s="45"/>
      <c r="M187" s="244"/>
      <c r="N187" s="245"/>
      <c r="O187" s="86"/>
      <c r="P187" s="86"/>
      <c r="Q187" s="86"/>
      <c r="R187" s="86"/>
      <c r="S187" s="86"/>
      <c r="T187" s="87"/>
      <c r="U187" s="39"/>
      <c r="V187" s="39"/>
      <c r="W187" s="39"/>
      <c r="X187" s="39"/>
      <c r="Y187" s="39"/>
      <c r="Z187" s="39"/>
      <c r="AA187" s="39"/>
      <c r="AB187" s="39"/>
      <c r="AC187" s="39"/>
      <c r="AD187" s="39"/>
      <c r="AE187" s="39"/>
      <c r="AT187" s="17" t="s">
        <v>246</v>
      </c>
      <c r="AU187" s="17" t="s">
        <v>89</v>
      </c>
    </row>
    <row r="188" s="2" customFormat="1">
      <c r="A188" s="39"/>
      <c r="B188" s="40"/>
      <c r="C188" s="41"/>
      <c r="D188" s="242" t="s">
        <v>294</v>
      </c>
      <c r="E188" s="41"/>
      <c r="F188" s="246" t="s">
        <v>342</v>
      </c>
      <c r="G188" s="41"/>
      <c r="H188" s="41"/>
      <c r="I188" s="149"/>
      <c r="J188" s="41"/>
      <c r="K188" s="41"/>
      <c r="L188" s="45"/>
      <c r="M188" s="244"/>
      <c r="N188" s="245"/>
      <c r="O188" s="86"/>
      <c r="P188" s="86"/>
      <c r="Q188" s="86"/>
      <c r="R188" s="86"/>
      <c r="S188" s="86"/>
      <c r="T188" s="87"/>
      <c r="U188" s="39"/>
      <c r="V188" s="39"/>
      <c r="W188" s="39"/>
      <c r="X188" s="39"/>
      <c r="Y188" s="39"/>
      <c r="Z188" s="39"/>
      <c r="AA188" s="39"/>
      <c r="AB188" s="39"/>
      <c r="AC188" s="39"/>
      <c r="AD188" s="39"/>
      <c r="AE188" s="39"/>
      <c r="AT188" s="17" t="s">
        <v>294</v>
      </c>
      <c r="AU188" s="17" t="s">
        <v>89</v>
      </c>
    </row>
    <row r="189" s="13" customFormat="1">
      <c r="A189" s="13"/>
      <c r="B189" s="247"/>
      <c r="C189" s="248"/>
      <c r="D189" s="242" t="s">
        <v>248</v>
      </c>
      <c r="E189" s="249" t="s">
        <v>39</v>
      </c>
      <c r="F189" s="250" t="s">
        <v>618</v>
      </c>
      <c r="G189" s="248"/>
      <c r="H189" s="251">
        <v>0.81499999999999995</v>
      </c>
      <c r="I189" s="252"/>
      <c r="J189" s="248"/>
      <c r="K189" s="248"/>
      <c r="L189" s="253"/>
      <c r="M189" s="254"/>
      <c r="N189" s="255"/>
      <c r="O189" s="255"/>
      <c r="P189" s="255"/>
      <c r="Q189" s="255"/>
      <c r="R189" s="255"/>
      <c r="S189" s="255"/>
      <c r="T189" s="256"/>
      <c r="U189" s="13"/>
      <c r="V189" s="13"/>
      <c r="W189" s="13"/>
      <c r="X189" s="13"/>
      <c r="Y189" s="13"/>
      <c r="Z189" s="13"/>
      <c r="AA189" s="13"/>
      <c r="AB189" s="13"/>
      <c r="AC189" s="13"/>
      <c r="AD189" s="13"/>
      <c r="AE189" s="13"/>
      <c r="AT189" s="257" t="s">
        <v>248</v>
      </c>
      <c r="AU189" s="257" t="s">
        <v>89</v>
      </c>
      <c r="AV189" s="13" t="s">
        <v>89</v>
      </c>
      <c r="AW189" s="13" t="s">
        <v>41</v>
      </c>
      <c r="AX189" s="13" t="s">
        <v>80</v>
      </c>
      <c r="AY189" s="257" t="s">
        <v>235</v>
      </c>
    </row>
    <row r="190" s="15" customFormat="1">
      <c r="A190" s="15"/>
      <c r="B190" s="282"/>
      <c r="C190" s="283"/>
      <c r="D190" s="242" t="s">
        <v>248</v>
      </c>
      <c r="E190" s="284" t="s">
        <v>39</v>
      </c>
      <c r="F190" s="285" t="s">
        <v>504</v>
      </c>
      <c r="G190" s="283"/>
      <c r="H190" s="284" t="s">
        <v>39</v>
      </c>
      <c r="I190" s="286"/>
      <c r="J190" s="283"/>
      <c r="K190" s="283"/>
      <c r="L190" s="287"/>
      <c r="M190" s="288"/>
      <c r="N190" s="289"/>
      <c r="O190" s="289"/>
      <c r="P190" s="289"/>
      <c r="Q190" s="289"/>
      <c r="R190" s="289"/>
      <c r="S190" s="289"/>
      <c r="T190" s="290"/>
      <c r="U190" s="15"/>
      <c r="V190" s="15"/>
      <c r="W190" s="15"/>
      <c r="X190" s="15"/>
      <c r="Y190" s="15"/>
      <c r="Z190" s="15"/>
      <c r="AA190" s="15"/>
      <c r="AB190" s="15"/>
      <c r="AC190" s="15"/>
      <c r="AD190" s="15"/>
      <c r="AE190" s="15"/>
      <c r="AT190" s="291" t="s">
        <v>248</v>
      </c>
      <c r="AU190" s="291" t="s">
        <v>89</v>
      </c>
      <c r="AV190" s="15" t="s">
        <v>87</v>
      </c>
      <c r="AW190" s="15" t="s">
        <v>41</v>
      </c>
      <c r="AX190" s="15" t="s">
        <v>80</v>
      </c>
      <c r="AY190" s="291" t="s">
        <v>235</v>
      </c>
    </row>
    <row r="191" s="14" customFormat="1">
      <c r="A191" s="14"/>
      <c r="B191" s="258"/>
      <c r="C191" s="259"/>
      <c r="D191" s="242" t="s">
        <v>248</v>
      </c>
      <c r="E191" s="260" t="s">
        <v>553</v>
      </c>
      <c r="F191" s="261" t="s">
        <v>250</v>
      </c>
      <c r="G191" s="259"/>
      <c r="H191" s="262">
        <v>0.81499999999999995</v>
      </c>
      <c r="I191" s="263"/>
      <c r="J191" s="259"/>
      <c r="K191" s="259"/>
      <c r="L191" s="264"/>
      <c r="M191" s="265"/>
      <c r="N191" s="266"/>
      <c r="O191" s="266"/>
      <c r="P191" s="266"/>
      <c r="Q191" s="266"/>
      <c r="R191" s="266"/>
      <c r="S191" s="266"/>
      <c r="T191" s="267"/>
      <c r="U191" s="14"/>
      <c r="V191" s="14"/>
      <c r="W191" s="14"/>
      <c r="X191" s="14"/>
      <c r="Y191" s="14"/>
      <c r="Z191" s="14"/>
      <c r="AA191" s="14"/>
      <c r="AB191" s="14"/>
      <c r="AC191" s="14"/>
      <c r="AD191" s="14"/>
      <c r="AE191" s="14"/>
      <c r="AT191" s="268" t="s">
        <v>248</v>
      </c>
      <c r="AU191" s="268" t="s">
        <v>89</v>
      </c>
      <c r="AV191" s="14" t="s">
        <v>242</v>
      </c>
      <c r="AW191" s="14" t="s">
        <v>41</v>
      </c>
      <c r="AX191" s="14" t="s">
        <v>87</v>
      </c>
      <c r="AY191" s="268" t="s">
        <v>235</v>
      </c>
    </row>
    <row r="192" s="2" customFormat="1" ht="21.75" customHeight="1">
      <c r="A192" s="39"/>
      <c r="B192" s="40"/>
      <c r="C192" s="229" t="s">
        <v>7</v>
      </c>
      <c r="D192" s="229" t="s">
        <v>238</v>
      </c>
      <c r="E192" s="230" t="s">
        <v>352</v>
      </c>
      <c r="F192" s="231" t="s">
        <v>353</v>
      </c>
      <c r="G192" s="232" t="s">
        <v>186</v>
      </c>
      <c r="H192" s="233">
        <v>0.81499999999999995</v>
      </c>
      <c r="I192" s="234"/>
      <c r="J192" s="235">
        <f>ROUND(I192*H192,2)</f>
        <v>0</v>
      </c>
      <c r="K192" s="231" t="s">
        <v>241</v>
      </c>
      <c r="L192" s="45"/>
      <c r="M192" s="236" t="s">
        <v>39</v>
      </c>
      <c r="N192" s="237" t="s">
        <v>53</v>
      </c>
      <c r="O192" s="86"/>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242</v>
      </c>
      <c r="AT192" s="240" t="s">
        <v>238</v>
      </c>
      <c r="AU192" s="240" t="s">
        <v>89</v>
      </c>
      <c r="AY192" s="17" t="s">
        <v>235</v>
      </c>
      <c r="BE192" s="241">
        <f>IF(N192="základní",J192,0)</f>
        <v>0</v>
      </c>
      <c r="BF192" s="241">
        <f>IF(N192="snížená",J192,0)</f>
        <v>0</v>
      </c>
      <c r="BG192" s="241">
        <f>IF(N192="zákl. přenesená",J192,0)</f>
        <v>0</v>
      </c>
      <c r="BH192" s="241">
        <f>IF(N192="sníž. přenesená",J192,0)</f>
        <v>0</v>
      </c>
      <c r="BI192" s="241">
        <f>IF(N192="nulová",J192,0)</f>
        <v>0</v>
      </c>
      <c r="BJ192" s="17" t="s">
        <v>242</v>
      </c>
      <c r="BK192" s="241">
        <f>ROUND(I192*H192,2)</f>
        <v>0</v>
      </c>
      <c r="BL192" s="17" t="s">
        <v>242</v>
      </c>
      <c r="BM192" s="240" t="s">
        <v>505</v>
      </c>
    </row>
    <row r="193" s="2" customFormat="1">
      <c r="A193" s="39"/>
      <c r="B193" s="40"/>
      <c r="C193" s="41"/>
      <c r="D193" s="242" t="s">
        <v>244</v>
      </c>
      <c r="E193" s="41"/>
      <c r="F193" s="243" t="s">
        <v>355</v>
      </c>
      <c r="G193" s="41"/>
      <c r="H193" s="41"/>
      <c r="I193" s="149"/>
      <c r="J193" s="41"/>
      <c r="K193" s="41"/>
      <c r="L193" s="45"/>
      <c r="M193" s="244"/>
      <c r="N193" s="245"/>
      <c r="O193" s="86"/>
      <c r="P193" s="86"/>
      <c r="Q193" s="86"/>
      <c r="R193" s="86"/>
      <c r="S193" s="86"/>
      <c r="T193" s="87"/>
      <c r="U193" s="39"/>
      <c r="V193" s="39"/>
      <c r="W193" s="39"/>
      <c r="X193" s="39"/>
      <c r="Y193" s="39"/>
      <c r="Z193" s="39"/>
      <c r="AA193" s="39"/>
      <c r="AB193" s="39"/>
      <c r="AC193" s="39"/>
      <c r="AD193" s="39"/>
      <c r="AE193" s="39"/>
      <c r="AT193" s="17" t="s">
        <v>244</v>
      </c>
      <c r="AU193" s="17" t="s">
        <v>89</v>
      </c>
    </row>
    <row r="194" s="2" customFormat="1">
      <c r="A194" s="39"/>
      <c r="B194" s="40"/>
      <c r="C194" s="41"/>
      <c r="D194" s="242" t="s">
        <v>246</v>
      </c>
      <c r="E194" s="41"/>
      <c r="F194" s="246" t="s">
        <v>356</v>
      </c>
      <c r="G194" s="41"/>
      <c r="H194" s="41"/>
      <c r="I194" s="149"/>
      <c r="J194" s="41"/>
      <c r="K194" s="41"/>
      <c r="L194" s="45"/>
      <c r="M194" s="244"/>
      <c r="N194" s="245"/>
      <c r="O194" s="86"/>
      <c r="P194" s="86"/>
      <c r="Q194" s="86"/>
      <c r="R194" s="86"/>
      <c r="S194" s="86"/>
      <c r="T194" s="87"/>
      <c r="U194" s="39"/>
      <c r="V194" s="39"/>
      <c r="W194" s="39"/>
      <c r="X194" s="39"/>
      <c r="Y194" s="39"/>
      <c r="Z194" s="39"/>
      <c r="AA194" s="39"/>
      <c r="AB194" s="39"/>
      <c r="AC194" s="39"/>
      <c r="AD194" s="39"/>
      <c r="AE194" s="39"/>
      <c r="AT194" s="17" t="s">
        <v>246</v>
      </c>
      <c r="AU194" s="17" t="s">
        <v>89</v>
      </c>
    </row>
    <row r="195" s="2" customFormat="1">
      <c r="A195" s="39"/>
      <c r="B195" s="40"/>
      <c r="C195" s="41"/>
      <c r="D195" s="242" t="s">
        <v>294</v>
      </c>
      <c r="E195" s="41"/>
      <c r="F195" s="246" t="s">
        <v>619</v>
      </c>
      <c r="G195" s="41"/>
      <c r="H195" s="41"/>
      <c r="I195" s="149"/>
      <c r="J195" s="41"/>
      <c r="K195" s="41"/>
      <c r="L195" s="45"/>
      <c r="M195" s="244"/>
      <c r="N195" s="245"/>
      <c r="O195" s="86"/>
      <c r="P195" s="86"/>
      <c r="Q195" s="86"/>
      <c r="R195" s="86"/>
      <c r="S195" s="86"/>
      <c r="T195" s="87"/>
      <c r="U195" s="39"/>
      <c r="V195" s="39"/>
      <c r="W195" s="39"/>
      <c r="X195" s="39"/>
      <c r="Y195" s="39"/>
      <c r="Z195" s="39"/>
      <c r="AA195" s="39"/>
      <c r="AB195" s="39"/>
      <c r="AC195" s="39"/>
      <c r="AD195" s="39"/>
      <c r="AE195" s="39"/>
      <c r="AT195" s="17" t="s">
        <v>294</v>
      </c>
      <c r="AU195" s="17" t="s">
        <v>89</v>
      </c>
    </row>
    <row r="196" s="13" customFormat="1">
      <c r="A196" s="13"/>
      <c r="B196" s="247"/>
      <c r="C196" s="248"/>
      <c r="D196" s="242" t="s">
        <v>248</v>
      </c>
      <c r="E196" s="249" t="s">
        <v>39</v>
      </c>
      <c r="F196" s="250" t="s">
        <v>553</v>
      </c>
      <c r="G196" s="248"/>
      <c r="H196" s="251">
        <v>0.81499999999999995</v>
      </c>
      <c r="I196" s="252"/>
      <c r="J196" s="248"/>
      <c r="K196" s="248"/>
      <c r="L196" s="253"/>
      <c r="M196" s="254"/>
      <c r="N196" s="255"/>
      <c r="O196" s="255"/>
      <c r="P196" s="255"/>
      <c r="Q196" s="255"/>
      <c r="R196" s="255"/>
      <c r="S196" s="255"/>
      <c r="T196" s="256"/>
      <c r="U196" s="13"/>
      <c r="V196" s="13"/>
      <c r="W196" s="13"/>
      <c r="X196" s="13"/>
      <c r="Y196" s="13"/>
      <c r="Z196" s="13"/>
      <c r="AA196" s="13"/>
      <c r="AB196" s="13"/>
      <c r="AC196" s="13"/>
      <c r="AD196" s="13"/>
      <c r="AE196" s="13"/>
      <c r="AT196" s="257" t="s">
        <v>248</v>
      </c>
      <c r="AU196" s="257" t="s">
        <v>89</v>
      </c>
      <c r="AV196" s="13" t="s">
        <v>89</v>
      </c>
      <c r="AW196" s="13" t="s">
        <v>41</v>
      </c>
      <c r="AX196" s="13" t="s">
        <v>80</v>
      </c>
      <c r="AY196" s="257" t="s">
        <v>235</v>
      </c>
    </row>
    <row r="197" s="14" customFormat="1">
      <c r="A197" s="14"/>
      <c r="B197" s="258"/>
      <c r="C197" s="259"/>
      <c r="D197" s="242" t="s">
        <v>248</v>
      </c>
      <c r="E197" s="260" t="s">
        <v>39</v>
      </c>
      <c r="F197" s="261" t="s">
        <v>250</v>
      </c>
      <c r="G197" s="259"/>
      <c r="H197" s="262">
        <v>0.81499999999999995</v>
      </c>
      <c r="I197" s="263"/>
      <c r="J197" s="259"/>
      <c r="K197" s="259"/>
      <c r="L197" s="264"/>
      <c r="M197" s="265"/>
      <c r="N197" s="266"/>
      <c r="O197" s="266"/>
      <c r="P197" s="266"/>
      <c r="Q197" s="266"/>
      <c r="R197" s="266"/>
      <c r="S197" s="266"/>
      <c r="T197" s="267"/>
      <c r="U197" s="14"/>
      <c r="V197" s="14"/>
      <c r="W197" s="14"/>
      <c r="X197" s="14"/>
      <c r="Y197" s="14"/>
      <c r="Z197" s="14"/>
      <c r="AA197" s="14"/>
      <c r="AB197" s="14"/>
      <c r="AC197" s="14"/>
      <c r="AD197" s="14"/>
      <c r="AE197" s="14"/>
      <c r="AT197" s="268" t="s">
        <v>248</v>
      </c>
      <c r="AU197" s="268" t="s">
        <v>89</v>
      </c>
      <c r="AV197" s="14" t="s">
        <v>242</v>
      </c>
      <c r="AW197" s="14" t="s">
        <v>41</v>
      </c>
      <c r="AX197" s="14" t="s">
        <v>87</v>
      </c>
      <c r="AY197" s="268" t="s">
        <v>235</v>
      </c>
    </row>
    <row r="198" s="2" customFormat="1" ht="21.75" customHeight="1">
      <c r="A198" s="39"/>
      <c r="B198" s="40"/>
      <c r="C198" s="229" t="s">
        <v>377</v>
      </c>
      <c r="D198" s="229" t="s">
        <v>238</v>
      </c>
      <c r="E198" s="230" t="s">
        <v>506</v>
      </c>
      <c r="F198" s="231" t="s">
        <v>507</v>
      </c>
      <c r="G198" s="232" t="s">
        <v>197</v>
      </c>
      <c r="H198" s="233">
        <v>1630</v>
      </c>
      <c r="I198" s="234"/>
      <c r="J198" s="235">
        <f>ROUND(I198*H198,2)</f>
        <v>0</v>
      </c>
      <c r="K198" s="231" t="s">
        <v>241</v>
      </c>
      <c r="L198" s="45"/>
      <c r="M198" s="236" t="s">
        <v>39</v>
      </c>
      <c r="N198" s="237" t="s">
        <v>53</v>
      </c>
      <c r="O198" s="86"/>
      <c r="P198" s="238">
        <f>O198*H198</f>
        <v>0</v>
      </c>
      <c r="Q198" s="238">
        <v>0</v>
      </c>
      <c r="R198" s="238">
        <f>Q198*H198</f>
        <v>0</v>
      </c>
      <c r="S198" s="238">
        <v>0</v>
      </c>
      <c r="T198" s="239">
        <f>S198*H198</f>
        <v>0</v>
      </c>
      <c r="U198" s="39"/>
      <c r="V198" s="39"/>
      <c r="W198" s="39"/>
      <c r="X198" s="39"/>
      <c r="Y198" s="39"/>
      <c r="Z198" s="39"/>
      <c r="AA198" s="39"/>
      <c r="AB198" s="39"/>
      <c r="AC198" s="39"/>
      <c r="AD198" s="39"/>
      <c r="AE198" s="39"/>
      <c r="AR198" s="240" t="s">
        <v>242</v>
      </c>
      <c r="AT198" s="240" t="s">
        <v>238</v>
      </c>
      <c r="AU198" s="240" t="s">
        <v>89</v>
      </c>
      <c r="AY198" s="17" t="s">
        <v>235</v>
      </c>
      <c r="BE198" s="241">
        <f>IF(N198="základní",J198,0)</f>
        <v>0</v>
      </c>
      <c r="BF198" s="241">
        <f>IF(N198="snížená",J198,0)</f>
        <v>0</v>
      </c>
      <c r="BG198" s="241">
        <f>IF(N198="zákl. přenesená",J198,0)</f>
        <v>0</v>
      </c>
      <c r="BH198" s="241">
        <f>IF(N198="sníž. přenesená",J198,0)</f>
        <v>0</v>
      </c>
      <c r="BI198" s="241">
        <f>IF(N198="nulová",J198,0)</f>
        <v>0</v>
      </c>
      <c r="BJ198" s="17" t="s">
        <v>242</v>
      </c>
      <c r="BK198" s="241">
        <f>ROUND(I198*H198,2)</f>
        <v>0</v>
      </c>
      <c r="BL198" s="17" t="s">
        <v>242</v>
      </c>
      <c r="BM198" s="240" t="s">
        <v>508</v>
      </c>
    </row>
    <row r="199" s="2" customFormat="1">
      <c r="A199" s="39"/>
      <c r="B199" s="40"/>
      <c r="C199" s="41"/>
      <c r="D199" s="242" t="s">
        <v>244</v>
      </c>
      <c r="E199" s="41"/>
      <c r="F199" s="243" t="s">
        <v>509</v>
      </c>
      <c r="G199" s="41"/>
      <c r="H199" s="41"/>
      <c r="I199" s="149"/>
      <c r="J199" s="41"/>
      <c r="K199" s="41"/>
      <c r="L199" s="45"/>
      <c r="M199" s="244"/>
      <c r="N199" s="245"/>
      <c r="O199" s="86"/>
      <c r="P199" s="86"/>
      <c r="Q199" s="86"/>
      <c r="R199" s="86"/>
      <c r="S199" s="86"/>
      <c r="T199" s="87"/>
      <c r="U199" s="39"/>
      <c r="V199" s="39"/>
      <c r="W199" s="39"/>
      <c r="X199" s="39"/>
      <c r="Y199" s="39"/>
      <c r="Z199" s="39"/>
      <c r="AA199" s="39"/>
      <c r="AB199" s="39"/>
      <c r="AC199" s="39"/>
      <c r="AD199" s="39"/>
      <c r="AE199" s="39"/>
      <c r="AT199" s="17" t="s">
        <v>244</v>
      </c>
      <c r="AU199" s="17" t="s">
        <v>89</v>
      </c>
    </row>
    <row r="200" s="2" customFormat="1">
      <c r="A200" s="39"/>
      <c r="B200" s="40"/>
      <c r="C200" s="41"/>
      <c r="D200" s="242" t="s">
        <v>246</v>
      </c>
      <c r="E200" s="41"/>
      <c r="F200" s="246" t="s">
        <v>620</v>
      </c>
      <c r="G200" s="41"/>
      <c r="H200" s="41"/>
      <c r="I200" s="149"/>
      <c r="J200" s="41"/>
      <c r="K200" s="41"/>
      <c r="L200" s="45"/>
      <c r="M200" s="244"/>
      <c r="N200" s="245"/>
      <c r="O200" s="86"/>
      <c r="P200" s="86"/>
      <c r="Q200" s="86"/>
      <c r="R200" s="86"/>
      <c r="S200" s="86"/>
      <c r="T200" s="87"/>
      <c r="U200" s="39"/>
      <c r="V200" s="39"/>
      <c r="W200" s="39"/>
      <c r="X200" s="39"/>
      <c r="Y200" s="39"/>
      <c r="Z200" s="39"/>
      <c r="AA200" s="39"/>
      <c r="AB200" s="39"/>
      <c r="AC200" s="39"/>
      <c r="AD200" s="39"/>
      <c r="AE200" s="39"/>
      <c r="AT200" s="17" t="s">
        <v>246</v>
      </c>
      <c r="AU200" s="17" t="s">
        <v>89</v>
      </c>
    </row>
    <row r="201" s="2" customFormat="1">
      <c r="A201" s="39"/>
      <c r="B201" s="40"/>
      <c r="C201" s="41"/>
      <c r="D201" s="242" t="s">
        <v>294</v>
      </c>
      <c r="E201" s="41"/>
      <c r="F201" s="246" t="s">
        <v>604</v>
      </c>
      <c r="G201" s="41"/>
      <c r="H201" s="41"/>
      <c r="I201" s="149"/>
      <c r="J201" s="41"/>
      <c r="K201" s="41"/>
      <c r="L201" s="45"/>
      <c r="M201" s="244"/>
      <c r="N201" s="245"/>
      <c r="O201" s="86"/>
      <c r="P201" s="86"/>
      <c r="Q201" s="86"/>
      <c r="R201" s="86"/>
      <c r="S201" s="86"/>
      <c r="T201" s="87"/>
      <c r="U201" s="39"/>
      <c r="V201" s="39"/>
      <c r="W201" s="39"/>
      <c r="X201" s="39"/>
      <c r="Y201" s="39"/>
      <c r="Z201" s="39"/>
      <c r="AA201" s="39"/>
      <c r="AB201" s="39"/>
      <c r="AC201" s="39"/>
      <c r="AD201" s="39"/>
      <c r="AE201" s="39"/>
      <c r="AT201" s="17" t="s">
        <v>294</v>
      </c>
      <c r="AU201" s="17" t="s">
        <v>89</v>
      </c>
    </row>
    <row r="202" s="13" customFormat="1">
      <c r="A202" s="13"/>
      <c r="B202" s="247"/>
      <c r="C202" s="248"/>
      <c r="D202" s="242" t="s">
        <v>248</v>
      </c>
      <c r="E202" s="249" t="s">
        <v>39</v>
      </c>
      <c r="F202" s="250" t="s">
        <v>555</v>
      </c>
      <c r="G202" s="248"/>
      <c r="H202" s="251">
        <v>1630</v>
      </c>
      <c r="I202" s="252"/>
      <c r="J202" s="248"/>
      <c r="K202" s="248"/>
      <c r="L202" s="253"/>
      <c r="M202" s="254"/>
      <c r="N202" s="255"/>
      <c r="O202" s="255"/>
      <c r="P202" s="255"/>
      <c r="Q202" s="255"/>
      <c r="R202" s="255"/>
      <c r="S202" s="255"/>
      <c r="T202" s="256"/>
      <c r="U202" s="13"/>
      <c r="V202" s="13"/>
      <c r="W202" s="13"/>
      <c r="X202" s="13"/>
      <c r="Y202" s="13"/>
      <c r="Z202" s="13"/>
      <c r="AA202" s="13"/>
      <c r="AB202" s="13"/>
      <c r="AC202" s="13"/>
      <c r="AD202" s="13"/>
      <c r="AE202" s="13"/>
      <c r="AT202" s="257" t="s">
        <v>248</v>
      </c>
      <c r="AU202" s="257" t="s">
        <v>89</v>
      </c>
      <c r="AV202" s="13" t="s">
        <v>89</v>
      </c>
      <c r="AW202" s="13" t="s">
        <v>41</v>
      </c>
      <c r="AX202" s="13" t="s">
        <v>80</v>
      </c>
      <c r="AY202" s="257" t="s">
        <v>235</v>
      </c>
    </row>
    <row r="203" s="14" customFormat="1">
      <c r="A203" s="14"/>
      <c r="B203" s="258"/>
      <c r="C203" s="259"/>
      <c r="D203" s="242" t="s">
        <v>248</v>
      </c>
      <c r="E203" s="260" t="s">
        <v>39</v>
      </c>
      <c r="F203" s="261" t="s">
        <v>250</v>
      </c>
      <c r="G203" s="259"/>
      <c r="H203" s="262">
        <v>1630</v>
      </c>
      <c r="I203" s="263"/>
      <c r="J203" s="259"/>
      <c r="K203" s="259"/>
      <c r="L203" s="264"/>
      <c r="M203" s="265"/>
      <c r="N203" s="266"/>
      <c r="O203" s="266"/>
      <c r="P203" s="266"/>
      <c r="Q203" s="266"/>
      <c r="R203" s="266"/>
      <c r="S203" s="266"/>
      <c r="T203" s="267"/>
      <c r="U203" s="14"/>
      <c r="V203" s="14"/>
      <c r="W203" s="14"/>
      <c r="X203" s="14"/>
      <c r="Y203" s="14"/>
      <c r="Z203" s="14"/>
      <c r="AA203" s="14"/>
      <c r="AB203" s="14"/>
      <c r="AC203" s="14"/>
      <c r="AD203" s="14"/>
      <c r="AE203" s="14"/>
      <c r="AT203" s="268" t="s">
        <v>248</v>
      </c>
      <c r="AU203" s="268" t="s">
        <v>89</v>
      </c>
      <c r="AV203" s="14" t="s">
        <v>242</v>
      </c>
      <c r="AW203" s="14" t="s">
        <v>41</v>
      </c>
      <c r="AX203" s="14" t="s">
        <v>87</v>
      </c>
      <c r="AY203" s="268" t="s">
        <v>235</v>
      </c>
    </row>
    <row r="204" s="2" customFormat="1" ht="21.75" customHeight="1">
      <c r="A204" s="39"/>
      <c r="B204" s="40"/>
      <c r="C204" s="229" t="s">
        <v>386</v>
      </c>
      <c r="D204" s="229" t="s">
        <v>238</v>
      </c>
      <c r="E204" s="230" t="s">
        <v>511</v>
      </c>
      <c r="F204" s="231" t="s">
        <v>512</v>
      </c>
      <c r="G204" s="232" t="s">
        <v>367</v>
      </c>
      <c r="H204" s="233">
        <v>8</v>
      </c>
      <c r="I204" s="234"/>
      <c r="J204" s="235">
        <f>ROUND(I204*H204,2)</f>
        <v>0</v>
      </c>
      <c r="K204" s="231" t="s">
        <v>241</v>
      </c>
      <c r="L204" s="45"/>
      <c r="M204" s="236" t="s">
        <v>39</v>
      </c>
      <c r="N204" s="237" t="s">
        <v>53</v>
      </c>
      <c r="O204" s="86"/>
      <c r="P204" s="238">
        <f>O204*H204</f>
        <v>0</v>
      </c>
      <c r="Q204" s="238">
        <v>0</v>
      </c>
      <c r="R204" s="238">
        <f>Q204*H204</f>
        <v>0</v>
      </c>
      <c r="S204" s="238">
        <v>0</v>
      </c>
      <c r="T204" s="239">
        <f>S204*H204</f>
        <v>0</v>
      </c>
      <c r="U204" s="39"/>
      <c r="V204" s="39"/>
      <c r="W204" s="39"/>
      <c r="X204" s="39"/>
      <c r="Y204" s="39"/>
      <c r="Z204" s="39"/>
      <c r="AA204" s="39"/>
      <c r="AB204" s="39"/>
      <c r="AC204" s="39"/>
      <c r="AD204" s="39"/>
      <c r="AE204" s="39"/>
      <c r="AR204" s="240" t="s">
        <v>242</v>
      </c>
      <c r="AT204" s="240" t="s">
        <v>238</v>
      </c>
      <c r="AU204" s="240" t="s">
        <v>89</v>
      </c>
      <c r="AY204" s="17" t="s">
        <v>235</v>
      </c>
      <c r="BE204" s="241">
        <f>IF(N204="základní",J204,0)</f>
        <v>0</v>
      </c>
      <c r="BF204" s="241">
        <f>IF(N204="snížená",J204,0)</f>
        <v>0</v>
      </c>
      <c r="BG204" s="241">
        <f>IF(N204="zákl. přenesená",J204,0)</f>
        <v>0</v>
      </c>
      <c r="BH204" s="241">
        <f>IF(N204="sníž. přenesená",J204,0)</f>
        <v>0</v>
      </c>
      <c r="BI204" s="241">
        <f>IF(N204="nulová",J204,0)</f>
        <v>0</v>
      </c>
      <c r="BJ204" s="17" t="s">
        <v>242</v>
      </c>
      <c r="BK204" s="241">
        <f>ROUND(I204*H204,2)</f>
        <v>0</v>
      </c>
      <c r="BL204" s="17" t="s">
        <v>242</v>
      </c>
      <c r="BM204" s="240" t="s">
        <v>513</v>
      </c>
    </row>
    <row r="205" s="2" customFormat="1">
      <c r="A205" s="39"/>
      <c r="B205" s="40"/>
      <c r="C205" s="41"/>
      <c r="D205" s="242" t="s">
        <v>244</v>
      </c>
      <c r="E205" s="41"/>
      <c r="F205" s="243" t="s">
        <v>514</v>
      </c>
      <c r="G205" s="41"/>
      <c r="H205" s="41"/>
      <c r="I205" s="149"/>
      <c r="J205" s="41"/>
      <c r="K205" s="41"/>
      <c r="L205" s="45"/>
      <c r="M205" s="244"/>
      <c r="N205" s="245"/>
      <c r="O205" s="86"/>
      <c r="P205" s="86"/>
      <c r="Q205" s="86"/>
      <c r="R205" s="86"/>
      <c r="S205" s="86"/>
      <c r="T205" s="87"/>
      <c r="U205" s="39"/>
      <c r="V205" s="39"/>
      <c r="W205" s="39"/>
      <c r="X205" s="39"/>
      <c r="Y205" s="39"/>
      <c r="Z205" s="39"/>
      <c r="AA205" s="39"/>
      <c r="AB205" s="39"/>
      <c r="AC205" s="39"/>
      <c r="AD205" s="39"/>
      <c r="AE205" s="39"/>
      <c r="AT205" s="17" t="s">
        <v>244</v>
      </c>
      <c r="AU205" s="17" t="s">
        <v>89</v>
      </c>
    </row>
    <row r="206" s="2" customFormat="1">
      <c r="A206" s="39"/>
      <c r="B206" s="40"/>
      <c r="C206" s="41"/>
      <c r="D206" s="242" t="s">
        <v>246</v>
      </c>
      <c r="E206" s="41"/>
      <c r="F206" s="246" t="s">
        <v>370</v>
      </c>
      <c r="G206" s="41"/>
      <c r="H206" s="41"/>
      <c r="I206" s="149"/>
      <c r="J206" s="41"/>
      <c r="K206" s="41"/>
      <c r="L206" s="45"/>
      <c r="M206" s="244"/>
      <c r="N206" s="245"/>
      <c r="O206" s="86"/>
      <c r="P206" s="86"/>
      <c r="Q206" s="86"/>
      <c r="R206" s="86"/>
      <c r="S206" s="86"/>
      <c r="T206" s="87"/>
      <c r="U206" s="39"/>
      <c r="V206" s="39"/>
      <c r="W206" s="39"/>
      <c r="X206" s="39"/>
      <c r="Y206" s="39"/>
      <c r="Z206" s="39"/>
      <c r="AA206" s="39"/>
      <c r="AB206" s="39"/>
      <c r="AC206" s="39"/>
      <c r="AD206" s="39"/>
      <c r="AE206" s="39"/>
      <c r="AT206" s="17" t="s">
        <v>246</v>
      </c>
      <c r="AU206" s="17" t="s">
        <v>89</v>
      </c>
    </row>
    <row r="207" s="13" customFormat="1">
      <c r="A207" s="13"/>
      <c r="B207" s="247"/>
      <c r="C207" s="248"/>
      <c r="D207" s="242" t="s">
        <v>248</v>
      </c>
      <c r="E207" s="249" t="s">
        <v>39</v>
      </c>
      <c r="F207" s="250" t="s">
        <v>621</v>
      </c>
      <c r="G207" s="248"/>
      <c r="H207" s="251">
        <v>8</v>
      </c>
      <c r="I207" s="252"/>
      <c r="J207" s="248"/>
      <c r="K207" s="248"/>
      <c r="L207" s="253"/>
      <c r="M207" s="254"/>
      <c r="N207" s="255"/>
      <c r="O207" s="255"/>
      <c r="P207" s="255"/>
      <c r="Q207" s="255"/>
      <c r="R207" s="255"/>
      <c r="S207" s="255"/>
      <c r="T207" s="256"/>
      <c r="U207" s="13"/>
      <c r="V207" s="13"/>
      <c r="W207" s="13"/>
      <c r="X207" s="13"/>
      <c r="Y207" s="13"/>
      <c r="Z207" s="13"/>
      <c r="AA207" s="13"/>
      <c r="AB207" s="13"/>
      <c r="AC207" s="13"/>
      <c r="AD207" s="13"/>
      <c r="AE207" s="13"/>
      <c r="AT207" s="257" t="s">
        <v>248</v>
      </c>
      <c r="AU207" s="257" t="s">
        <v>89</v>
      </c>
      <c r="AV207" s="13" t="s">
        <v>89</v>
      </c>
      <c r="AW207" s="13" t="s">
        <v>41</v>
      </c>
      <c r="AX207" s="13" t="s">
        <v>80</v>
      </c>
      <c r="AY207" s="257" t="s">
        <v>235</v>
      </c>
    </row>
    <row r="208" s="14" customFormat="1">
      <c r="A208" s="14"/>
      <c r="B208" s="258"/>
      <c r="C208" s="259"/>
      <c r="D208" s="242" t="s">
        <v>248</v>
      </c>
      <c r="E208" s="260" t="s">
        <v>547</v>
      </c>
      <c r="F208" s="261" t="s">
        <v>250</v>
      </c>
      <c r="G208" s="259"/>
      <c r="H208" s="262">
        <v>8</v>
      </c>
      <c r="I208" s="263"/>
      <c r="J208" s="259"/>
      <c r="K208" s="259"/>
      <c r="L208" s="264"/>
      <c r="M208" s="265"/>
      <c r="N208" s="266"/>
      <c r="O208" s="266"/>
      <c r="P208" s="266"/>
      <c r="Q208" s="266"/>
      <c r="R208" s="266"/>
      <c r="S208" s="266"/>
      <c r="T208" s="267"/>
      <c r="U208" s="14"/>
      <c r="V208" s="14"/>
      <c r="W208" s="14"/>
      <c r="X208" s="14"/>
      <c r="Y208" s="14"/>
      <c r="Z208" s="14"/>
      <c r="AA208" s="14"/>
      <c r="AB208" s="14"/>
      <c r="AC208" s="14"/>
      <c r="AD208" s="14"/>
      <c r="AE208" s="14"/>
      <c r="AT208" s="268" t="s">
        <v>248</v>
      </c>
      <c r="AU208" s="268" t="s">
        <v>89</v>
      </c>
      <c r="AV208" s="14" t="s">
        <v>242</v>
      </c>
      <c r="AW208" s="14" t="s">
        <v>41</v>
      </c>
      <c r="AX208" s="14" t="s">
        <v>87</v>
      </c>
      <c r="AY208" s="268" t="s">
        <v>235</v>
      </c>
    </row>
    <row r="209" s="2" customFormat="1" ht="21.75" customHeight="1">
      <c r="A209" s="39"/>
      <c r="B209" s="40"/>
      <c r="C209" s="269" t="s">
        <v>394</v>
      </c>
      <c r="D209" s="269" t="s">
        <v>290</v>
      </c>
      <c r="E209" s="270" t="s">
        <v>308</v>
      </c>
      <c r="F209" s="271" t="s">
        <v>309</v>
      </c>
      <c r="G209" s="272" t="s">
        <v>191</v>
      </c>
      <c r="H209" s="273">
        <v>5348</v>
      </c>
      <c r="I209" s="274"/>
      <c r="J209" s="275">
        <f>ROUND(I209*H209,2)</f>
        <v>0</v>
      </c>
      <c r="K209" s="271" t="s">
        <v>241</v>
      </c>
      <c r="L209" s="276"/>
      <c r="M209" s="277" t="s">
        <v>39</v>
      </c>
      <c r="N209" s="278" t="s">
        <v>53</v>
      </c>
      <c r="O209" s="86"/>
      <c r="P209" s="238">
        <f>O209*H209</f>
        <v>0</v>
      </c>
      <c r="Q209" s="238">
        <v>0.00123</v>
      </c>
      <c r="R209" s="238">
        <f>Q209*H209</f>
        <v>6.5780399999999997</v>
      </c>
      <c r="S209" s="238">
        <v>0</v>
      </c>
      <c r="T209" s="239">
        <f>S209*H209</f>
        <v>0</v>
      </c>
      <c r="U209" s="39"/>
      <c r="V209" s="39"/>
      <c r="W209" s="39"/>
      <c r="X209" s="39"/>
      <c r="Y209" s="39"/>
      <c r="Z209" s="39"/>
      <c r="AA209" s="39"/>
      <c r="AB209" s="39"/>
      <c r="AC209" s="39"/>
      <c r="AD209" s="39"/>
      <c r="AE209" s="39"/>
      <c r="AR209" s="240" t="s">
        <v>289</v>
      </c>
      <c r="AT209" s="240" t="s">
        <v>290</v>
      </c>
      <c r="AU209" s="240" t="s">
        <v>89</v>
      </c>
      <c r="AY209" s="17" t="s">
        <v>235</v>
      </c>
      <c r="BE209" s="241">
        <f>IF(N209="základní",J209,0)</f>
        <v>0</v>
      </c>
      <c r="BF209" s="241">
        <f>IF(N209="snížená",J209,0)</f>
        <v>0</v>
      </c>
      <c r="BG209" s="241">
        <f>IF(N209="zákl. přenesená",J209,0)</f>
        <v>0</v>
      </c>
      <c r="BH209" s="241">
        <f>IF(N209="sníž. přenesená",J209,0)</f>
        <v>0</v>
      </c>
      <c r="BI209" s="241">
        <f>IF(N209="nulová",J209,0)</f>
        <v>0</v>
      </c>
      <c r="BJ209" s="17" t="s">
        <v>242</v>
      </c>
      <c r="BK209" s="241">
        <f>ROUND(I209*H209,2)</f>
        <v>0</v>
      </c>
      <c r="BL209" s="17" t="s">
        <v>242</v>
      </c>
      <c r="BM209" s="240" t="s">
        <v>482</v>
      </c>
    </row>
    <row r="210" s="2" customFormat="1">
      <c r="A210" s="39"/>
      <c r="B210" s="40"/>
      <c r="C210" s="41"/>
      <c r="D210" s="242" t="s">
        <v>244</v>
      </c>
      <c r="E210" s="41"/>
      <c r="F210" s="243" t="s">
        <v>309</v>
      </c>
      <c r="G210" s="41"/>
      <c r="H210" s="41"/>
      <c r="I210" s="149"/>
      <c r="J210" s="41"/>
      <c r="K210" s="41"/>
      <c r="L210" s="45"/>
      <c r="M210" s="244"/>
      <c r="N210" s="245"/>
      <c r="O210" s="86"/>
      <c r="P210" s="86"/>
      <c r="Q210" s="86"/>
      <c r="R210" s="86"/>
      <c r="S210" s="86"/>
      <c r="T210" s="87"/>
      <c r="U210" s="39"/>
      <c r="V210" s="39"/>
      <c r="W210" s="39"/>
      <c r="X210" s="39"/>
      <c r="Y210" s="39"/>
      <c r="Z210" s="39"/>
      <c r="AA210" s="39"/>
      <c r="AB210" s="39"/>
      <c r="AC210" s="39"/>
      <c r="AD210" s="39"/>
      <c r="AE210" s="39"/>
      <c r="AT210" s="17" t="s">
        <v>244</v>
      </c>
      <c r="AU210" s="17" t="s">
        <v>89</v>
      </c>
    </row>
    <row r="211" s="13" customFormat="1">
      <c r="A211" s="13"/>
      <c r="B211" s="247"/>
      <c r="C211" s="248"/>
      <c r="D211" s="242" t="s">
        <v>248</v>
      </c>
      <c r="E211" s="249" t="s">
        <v>39</v>
      </c>
      <c r="F211" s="250" t="s">
        <v>622</v>
      </c>
      <c r="G211" s="248"/>
      <c r="H211" s="251">
        <v>5348</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248</v>
      </c>
      <c r="AU211" s="257" t="s">
        <v>89</v>
      </c>
      <c r="AV211" s="13" t="s">
        <v>89</v>
      </c>
      <c r="AW211" s="13" t="s">
        <v>41</v>
      </c>
      <c r="AX211" s="13" t="s">
        <v>80</v>
      </c>
      <c r="AY211" s="257" t="s">
        <v>235</v>
      </c>
    </row>
    <row r="212" s="14" customFormat="1">
      <c r="A212" s="14"/>
      <c r="B212" s="258"/>
      <c r="C212" s="259"/>
      <c r="D212" s="242" t="s">
        <v>248</v>
      </c>
      <c r="E212" s="260" t="s">
        <v>558</v>
      </c>
      <c r="F212" s="261" t="s">
        <v>250</v>
      </c>
      <c r="G212" s="259"/>
      <c r="H212" s="262">
        <v>5348</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248</v>
      </c>
      <c r="AU212" s="268" t="s">
        <v>89</v>
      </c>
      <c r="AV212" s="14" t="s">
        <v>242</v>
      </c>
      <c r="AW212" s="14" t="s">
        <v>41</v>
      </c>
      <c r="AX212" s="14" t="s">
        <v>87</v>
      </c>
      <c r="AY212" s="268" t="s">
        <v>235</v>
      </c>
    </row>
    <row r="213" s="2" customFormat="1" ht="21.75" customHeight="1">
      <c r="A213" s="39"/>
      <c r="B213" s="40"/>
      <c r="C213" s="229" t="s">
        <v>400</v>
      </c>
      <c r="D213" s="229" t="s">
        <v>238</v>
      </c>
      <c r="E213" s="230" t="s">
        <v>372</v>
      </c>
      <c r="F213" s="231" t="s">
        <v>373</v>
      </c>
      <c r="G213" s="232" t="s">
        <v>367</v>
      </c>
      <c r="H213" s="233">
        <v>8</v>
      </c>
      <c r="I213" s="234"/>
      <c r="J213" s="235">
        <f>ROUND(I213*H213,2)</f>
        <v>0</v>
      </c>
      <c r="K213" s="231" t="s">
        <v>241</v>
      </c>
      <c r="L213" s="45"/>
      <c r="M213" s="236" t="s">
        <v>39</v>
      </c>
      <c r="N213" s="237" t="s">
        <v>53</v>
      </c>
      <c r="O213" s="86"/>
      <c r="P213" s="238">
        <f>O213*H213</f>
        <v>0</v>
      </c>
      <c r="Q213" s="238">
        <v>0</v>
      </c>
      <c r="R213" s="238">
        <f>Q213*H213</f>
        <v>0</v>
      </c>
      <c r="S213" s="238">
        <v>0</v>
      </c>
      <c r="T213" s="239">
        <f>S213*H213</f>
        <v>0</v>
      </c>
      <c r="U213" s="39"/>
      <c r="V213" s="39"/>
      <c r="W213" s="39"/>
      <c r="X213" s="39"/>
      <c r="Y213" s="39"/>
      <c r="Z213" s="39"/>
      <c r="AA213" s="39"/>
      <c r="AB213" s="39"/>
      <c r="AC213" s="39"/>
      <c r="AD213" s="39"/>
      <c r="AE213" s="39"/>
      <c r="AR213" s="240" t="s">
        <v>242</v>
      </c>
      <c r="AT213" s="240" t="s">
        <v>238</v>
      </c>
      <c r="AU213" s="240" t="s">
        <v>89</v>
      </c>
      <c r="AY213" s="17" t="s">
        <v>235</v>
      </c>
      <c r="BE213" s="241">
        <f>IF(N213="základní",J213,0)</f>
        <v>0</v>
      </c>
      <c r="BF213" s="241">
        <f>IF(N213="snížená",J213,0)</f>
        <v>0</v>
      </c>
      <c r="BG213" s="241">
        <f>IF(N213="zákl. přenesená",J213,0)</f>
        <v>0</v>
      </c>
      <c r="BH213" s="241">
        <f>IF(N213="sníž. přenesená",J213,0)</f>
        <v>0</v>
      </c>
      <c r="BI213" s="241">
        <f>IF(N213="nulová",J213,0)</f>
        <v>0</v>
      </c>
      <c r="BJ213" s="17" t="s">
        <v>242</v>
      </c>
      <c r="BK213" s="241">
        <f>ROUND(I213*H213,2)</f>
        <v>0</v>
      </c>
      <c r="BL213" s="17" t="s">
        <v>242</v>
      </c>
      <c r="BM213" s="240" t="s">
        <v>516</v>
      </c>
    </row>
    <row r="214" s="2" customFormat="1">
      <c r="A214" s="39"/>
      <c r="B214" s="40"/>
      <c r="C214" s="41"/>
      <c r="D214" s="242" t="s">
        <v>244</v>
      </c>
      <c r="E214" s="41"/>
      <c r="F214" s="243" t="s">
        <v>375</v>
      </c>
      <c r="G214" s="41"/>
      <c r="H214" s="41"/>
      <c r="I214" s="149"/>
      <c r="J214" s="41"/>
      <c r="K214" s="41"/>
      <c r="L214" s="45"/>
      <c r="M214" s="244"/>
      <c r="N214" s="245"/>
      <c r="O214" s="86"/>
      <c r="P214" s="86"/>
      <c r="Q214" s="86"/>
      <c r="R214" s="86"/>
      <c r="S214" s="86"/>
      <c r="T214" s="87"/>
      <c r="U214" s="39"/>
      <c r="V214" s="39"/>
      <c r="W214" s="39"/>
      <c r="X214" s="39"/>
      <c r="Y214" s="39"/>
      <c r="Z214" s="39"/>
      <c r="AA214" s="39"/>
      <c r="AB214" s="39"/>
      <c r="AC214" s="39"/>
      <c r="AD214" s="39"/>
      <c r="AE214" s="39"/>
      <c r="AT214" s="17" t="s">
        <v>244</v>
      </c>
      <c r="AU214" s="17" t="s">
        <v>89</v>
      </c>
    </row>
    <row r="215" s="2" customFormat="1">
      <c r="A215" s="39"/>
      <c r="B215" s="40"/>
      <c r="C215" s="41"/>
      <c r="D215" s="242" t="s">
        <v>246</v>
      </c>
      <c r="E215" s="41"/>
      <c r="F215" s="246" t="s">
        <v>376</v>
      </c>
      <c r="G215" s="41"/>
      <c r="H215" s="41"/>
      <c r="I215" s="149"/>
      <c r="J215" s="41"/>
      <c r="K215" s="41"/>
      <c r="L215" s="45"/>
      <c r="M215" s="244"/>
      <c r="N215" s="245"/>
      <c r="O215" s="86"/>
      <c r="P215" s="86"/>
      <c r="Q215" s="86"/>
      <c r="R215" s="86"/>
      <c r="S215" s="86"/>
      <c r="T215" s="87"/>
      <c r="U215" s="39"/>
      <c r="V215" s="39"/>
      <c r="W215" s="39"/>
      <c r="X215" s="39"/>
      <c r="Y215" s="39"/>
      <c r="Z215" s="39"/>
      <c r="AA215" s="39"/>
      <c r="AB215" s="39"/>
      <c r="AC215" s="39"/>
      <c r="AD215" s="39"/>
      <c r="AE215" s="39"/>
      <c r="AT215" s="17" t="s">
        <v>246</v>
      </c>
      <c r="AU215" s="17" t="s">
        <v>89</v>
      </c>
    </row>
    <row r="216" s="13" customFormat="1">
      <c r="A216" s="13"/>
      <c r="B216" s="247"/>
      <c r="C216" s="248"/>
      <c r="D216" s="242" t="s">
        <v>248</v>
      </c>
      <c r="E216" s="249" t="s">
        <v>39</v>
      </c>
      <c r="F216" s="250" t="s">
        <v>547</v>
      </c>
      <c r="G216" s="248"/>
      <c r="H216" s="251">
        <v>8</v>
      </c>
      <c r="I216" s="252"/>
      <c r="J216" s="248"/>
      <c r="K216" s="248"/>
      <c r="L216" s="253"/>
      <c r="M216" s="254"/>
      <c r="N216" s="255"/>
      <c r="O216" s="255"/>
      <c r="P216" s="255"/>
      <c r="Q216" s="255"/>
      <c r="R216" s="255"/>
      <c r="S216" s="255"/>
      <c r="T216" s="256"/>
      <c r="U216" s="13"/>
      <c r="V216" s="13"/>
      <c r="W216" s="13"/>
      <c r="X216" s="13"/>
      <c r="Y216" s="13"/>
      <c r="Z216" s="13"/>
      <c r="AA216" s="13"/>
      <c r="AB216" s="13"/>
      <c r="AC216" s="13"/>
      <c r="AD216" s="13"/>
      <c r="AE216" s="13"/>
      <c r="AT216" s="257" t="s">
        <v>248</v>
      </c>
      <c r="AU216" s="257" t="s">
        <v>89</v>
      </c>
      <c r="AV216" s="13" t="s">
        <v>89</v>
      </c>
      <c r="AW216" s="13" t="s">
        <v>41</v>
      </c>
      <c r="AX216" s="13" t="s">
        <v>80</v>
      </c>
      <c r="AY216" s="257" t="s">
        <v>235</v>
      </c>
    </row>
    <row r="217" s="14" customFormat="1">
      <c r="A217" s="14"/>
      <c r="B217" s="258"/>
      <c r="C217" s="259"/>
      <c r="D217" s="242" t="s">
        <v>248</v>
      </c>
      <c r="E217" s="260" t="s">
        <v>39</v>
      </c>
      <c r="F217" s="261" t="s">
        <v>250</v>
      </c>
      <c r="G217" s="259"/>
      <c r="H217" s="262">
        <v>8</v>
      </c>
      <c r="I217" s="263"/>
      <c r="J217" s="259"/>
      <c r="K217" s="259"/>
      <c r="L217" s="264"/>
      <c r="M217" s="265"/>
      <c r="N217" s="266"/>
      <c r="O217" s="266"/>
      <c r="P217" s="266"/>
      <c r="Q217" s="266"/>
      <c r="R217" s="266"/>
      <c r="S217" s="266"/>
      <c r="T217" s="267"/>
      <c r="U217" s="14"/>
      <c r="V217" s="14"/>
      <c r="W217" s="14"/>
      <c r="X217" s="14"/>
      <c r="Y217" s="14"/>
      <c r="Z217" s="14"/>
      <c r="AA217" s="14"/>
      <c r="AB217" s="14"/>
      <c r="AC217" s="14"/>
      <c r="AD217" s="14"/>
      <c r="AE217" s="14"/>
      <c r="AT217" s="268" t="s">
        <v>248</v>
      </c>
      <c r="AU217" s="268" t="s">
        <v>89</v>
      </c>
      <c r="AV217" s="14" t="s">
        <v>242</v>
      </c>
      <c r="AW217" s="14" t="s">
        <v>41</v>
      </c>
      <c r="AX217" s="14" t="s">
        <v>87</v>
      </c>
      <c r="AY217" s="268" t="s">
        <v>235</v>
      </c>
    </row>
    <row r="218" s="2" customFormat="1" ht="33" customHeight="1">
      <c r="A218" s="39"/>
      <c r="B218" s="40"/>
      <c r="C218" s="229" t="s">
        <v>407</v>
      </c>
      <c r="D218" s="229" t="s">
        <v>238</v>
      </c>
      <c r="E218" s="230" t="s">
        <v>378</v>
      </c>
      <c r="F218" s="231" t="s">
        <v>379</v>
      </c>
      <c r="G218" s="232" t="s">
        <v>197</v>
      </c>
      <c r="H218" s="233">
        <v>1630</v>
      </c>
      <c r="I218" s="234"/>
      <c r="J218" s="235">
        <f>ROUND(I218*H218,2)</f>
        <v>0</v>
      </c>
      <c r="K218" s="231" t="s">
        <v>241</v>
      </c>
      <c r="L218" s="45"/>
      <c r="M218" s="236" t="s">
        <v>39</v>
      </c>
      <c r="N218" s="237" t="s">
        <v>53</v>
      </c>
      <c r="O218" s="86"/>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242</v>
      </c>
      <c r="AT218" s="240" t="s">
        <v>238</v>
      </c>
      <c r="AU218" s="240" t="s">
        <v>89</v>
      </c>
      <c r="AY218" s="17" t="s">
        <v>235</v>
      </c>
      <c r="BE218" s="241">
        <f>IF(N218="základní",J218,0)</f>
        <v>0</v>
      </c>
      <c r="BF218" s="241">
        <f>IF(N218="snížená",J218,0)</f>
        <v>0</v>
      </c>
      <c r="BG218" s="241">
        <f>IF(N218="zákl. přenesená",J218,0)</f>
        <v>0</v>
      </c>
      <c r="BH218" s="241">
        <f>IF(N218="sníž. přenesená",J218,0)</f>
        <v>0</v>
      </c>
      <c r="BI218" s="241">
        <f>IF(N218="nulová",J218,0)</f>
        <v>0</v>
      </c>
      <c r="BJ218" s="17" t="s">
        <v>242</v>
      </c>
      <c r="BK218" s="241">
        <f>ROUND(I218*H218,2)</f>
        <v>0</v>
      </c>
      <c r="BL218" s="17" t="s">
        <v>242</v>
      </c>
      <c r="BM218" s="240" t="s">
        <v>517</v>
      </c>
    </row>
    <row r="219" s="2" customFormat="1">
      <c r="A219" s="39"/>
      <c r="B219" s="40"/>
      <c r="C219" s="41"/>
      <c r="D219" s="242" t="s">
        <v>244</v>
      </c>
      <c r="E219" s="41"/>
      <c r="F219" s="243" t="s">
        <v>381</v>
      </c>
      <c r="G219" s="41"/>
      <c r="H219" s="41"/>
      <c r="I219" s="149"/>
      <c r="J219" s="41"/>
      <c r="K219" s="41"/>
      <c r="L219" s="45"/>
      <c r="M219" s="244"/>
      <c r="N219" s="245"/>
      <c r="O219" s="86"/>
      <c r="P219" s="86"/>
      <c r="Q219" s="86"/>
      <c r="R219" s="86"/>
      <c r="S219" s="86"/>
      <c r="T219" s="87"/>
      <c r="U219" s="39"/>
      <c r="V219" s="39"/>
      <c r="W219" s="39"/>
      <c r="X219" s="39"/>
      <c r="Y219" s="39"/>
      <c r="Z219" s="39"/>
      <c r="AA219" s="39"/>
      <c r="AB219" s="39"/>
      <c r="AC219" s="39"/>
      <c r="AD219" s="39"/>
      <c r="AE219" s="39"/>
      <c r="AT219" s="17" t="s">
        <v>244</v>
      </c>
      <c r="AU219" s="17" t="s">
        <v>89</v>
      </c>
    </row>
    <row r="220" s="2" customFormat="1">
      <c r="A220" s="39"/>
      <c r="B220" s="40"/>
      <c r="C220" s="41"/>
      <c r="D220" s="242" t="s">
        <v>246</v>
      </c>
      <c r="E220" s="41"/>
      <c r="F220" s="246" t="s">
        <v>382</v>
      </c>
      <c r="G220" s="41"/>
      <c r="H220" s="41"/>
      <c r="I220" s="149"/>
      <c r="J220" s="41"/>
      <c r="K220" s="41"/>
      <c r="L220" s="45"/>
      <c r="M220" s="244"/>
      <c r="N220" s="245"/>
      <c r="O220" s="86"/>
      <c r="P220" s="86"/>
      <c r="Q220" s="86"/>
      <c r="R220" s="86"/>
      <c r="S220" s="86"/>
      <c r="T220" s="87"/>
      <c r="U220" s="39"/>
      <c r="V220" s="39"/>
      <c r="W220" s="39"/>
      <c r="X220" s="39"/>
      <c r="Y220" s="39"/>
      <c r="Z220" s="39"/>
      <c r="AA220" s="39"/>
      <c r="AB220" s="39"/>
      <c r="AC220" s="39"/>
      <c r="AD220" s="39"/>
      <c r="AE220" s="39"/>
      <c r="AT220" s="17" t="s">
        <v>246</v>
      </c>
      <c r="AU220" s="17" t="s">
        <v>89</v>
      </c>
    </row>
    <row r="221" s="2" customFormat="1">
      <c r="A221" s="39"/>
      <c r="B221" s="40"/>
      <c r="C221" s="41"/>
      <c r="D221" s="242" t="s">
        <v>294</v>
      </c>
      <c r="E221" s="41"/>
      <c r="F221" s="246" t="s">
        <v>604</v>
      </c>
      <c r="G221" s="41"/>
      <c r="H221" s="41"/>
      <c r="I221" s="149"/>
      <c r="J221" s="41"/>
      <c r="K221" s="41"/>
      <c r="L221" s="45"/>
      <c r="M221" s="244"/>
      <c r="N221" s="245"/>
      <c r="O221" s="86"/>
      <c r="P221" s="86"/>
      <c r="Q221" s="86"/>
      <c r="R221" s="86"/>
      <c r="S221" s="86"/>
      <c r="T221" s="87"/>
      <c r="U221" s="39"/>
      <c r="V221" s="39"/>
      <c r="W221" s="39"/>
      <c r="X221" s="39"/>
      <c r="Y221" s="39"/>
      <c r="Z221" s="39"/>
      <c r="AA221" s="39"/>
      <c r="AB221" s="39"/>
      <c r="AC221" s="39"/>
      <c r="AD221" s="39"/>
      <c r="AE221" s="39"/>
      <c r="AT221" s="17" t="s">
        <v>294</v>
      </c>
      <c r="AU221" s="17" t="s">
        <v>89</v>
      </c>
    </row>
    <row r="222" s="13" customFormat="1">
      <c r="A222" s="13"/>
      <c r="B222" s="247"/>
      <c r="C222" s="248"/>
      <c r="D222" s="242" t="s">
        <v>248</v>
      </c>
      <c r="E222" s="249" t="s">
        <v>39</v>
      </c>
      <c r="F222" s="250" t="s">
        <v>555</v>
      </c>
      <c r="G222" s="248"/>
      <c r="H222" s="251">
        <v>1630</v>
      </c>
      <c r="I222" s="252"/>
      <c r="J222" s="248"/>
      <c r="K222" s="248"/>
      <c r="L222" s="253"/>
      <c r="M222" s="254"/>
      <c r="N222" s="255"/>
      <c r="O222" s="255"/>
      <c r="P222" s="255"/>
      <c r="Q222" s="255"/>
      <c r="R222" s="255"/>
      <c r="S222" s="255"/>
      <c r="T222" s="256"/>
      <c r="U222" s="13"/>
      <c r="V222" s="13"/>
      <c r="W222" s="13"/>
      <c r="X222" s="13"/>
      <c r="Y222" s="13"/>
      <c r="Z222" s="13"/>
      <c r="AA222" s="13"/>
      <c r="AB222" s="13"/>
      <c r="AC222" s="13"/>
      <c r="AD222" s="13"/>
      <c r="AE222" s="13"/>
      <c r="AT222" s="257" t="s">
        <v>248</v>
      </c>
      <c r="AU222" s="257" t="s">
        <v>89</v>
      </c>
      <c r="AV222" s="13" t="s">
        <v>89</v>
      </c>
      <c r="AW222" s="13" t="s">
        <v>41</v>
      </c>
      <c r="AX222" s="13" t="s">
        <v>80</v>
      </c>
      <c r="AY222" s="257" t="s">
        <v>235</v>
      </c>
    </row>
    <row r="223" s="14" customFormat="1">
      <c r="A223" s="14"/>
      <c r="B223" s="258"/>
      <c r="C223" s="259"/>
      <c r="D223" s="242" t="s">
        <v>248</v>
      </c>
      <c r="E223" s="260" t="s">
        <v>548</v>
      </c>
      <c r="F223" s="261" t="s">
        <v>250</v>
      </c>
      <c r="G223" s="259"/>
      <c r="H223" s="262">
        <v>1630</v>
      </c>
      <c r="I223" s="263"/>
      <c r="J223" s="259"/>
      <c r="K223" s="259"/>
      <c r="L223" s="264"/>
      <c r="M223" s="265"/>
      <c r="N223" s="266"/>
      <c r="O223" s="266"/>
      <c r="P223" s="266"/>
      <c r="Q223" s="266"/>
      <c r="R223" s="266"/>
      <c r="S223" s="266"/>
      <c r="T223" s="267"/>
      <c r="U223" s="14"/>
      <c r="V223" s="14"/>
      <c r="W223" s="14"/>
      <c r="X223" s="14"/>
      <c r="Y223" s="14"/>
      <c r="Z223" s="14"/>
      <c r="AA223" s="14"/>
      <c r="AB223" s="14"/>
      <c r="AC223" s="14"/>
      <c r="AD223" s="14"/>
      <c r="AE223" s="14"/>
      <c r="AT223" s="268" t="s">
        <v>248</v>
      </c>
      <c r="AU223" s="268" t="s">
        <v>89</v>
      </c>
      <c r="AV223" s="14" t="s">
        <v>242</v>
      </c>
      <c r="AW223" s="14" t="s">
        <v>41</v>
      </c>
      <c r="AX223" s="14" t="s">
        <v>87</v>
      </c>
      <c r="AY223" s="268" t="s">
        <v>235</v>
      </c>
    </row>
    <row r="224" s="12" customFormat="1" ht="25.92" customHeight="1">
      <c r="A224" s="12"/>
      <c r="B224" s="213"/>
      <c r="C224" s="214"/>
      <c r="D224" s="215" t="s">
        <v>79</v>
      </c>
      <c r="E224" s="216" t="s">
        <v>384</v>
      </c>
      <c r="F224" s="216" t="s">
        <v>385</v>
      </c>
      <c r="G224" s="214"/>
      <c r="H224" s="214"/>
      <c r="I224" s="217"/>
      <c r="J224" s="218">
        <f>BK224</f>
        <v>0</v>
      </c>
      <c r="K224" s="214"/>
      <c r="L224" s="219"/>
      <c r="M224" s="220"/>
      <c r="N224" s="221"/>
      <c r="O224" s="221"/>
      <c r="P224" s="222">
        <f>SUM(P225:P253)</f>
        <v>0</v>
      </c>
      <c r="Q224" s="221"/>
      <c r="R224" s="222">
        <f>SUM(R225:R253)</f>
        <v>0</v>
      </c>
      <c r="S224" s="221"/>
      <c r="T224" s="223">
        <f>SUM(T225:T253)</f>
        <v>0</v>
      </c>
      <c r="U224" s="12"/>
      <c r="V224" s="12"/>
      <c r="W224" s="12"/>
      <c r="X224" s="12"/>
      <c r="Y224" s="12"/>
      <c r="Z224" s="12"/>
      <c r="AA224" s="12"/>
      <c r="AB224" s="12"/>
      <c r="AC224" s="12"/>
      <c r="AD224" s="12"/>
      <c r="AE224" s="12"/>
      <c r="AR224" s="224" t="s">
        <v>242</v>
      </c>
      <c r="AT224" s="225" t="s">
        <v>79</v>
      </c>
      <c r="AU224" s="225" t="s">
        <v>80</v>
      </c>
      <c r="AY224" s="224" t="s">
        <v>235</v>
      </c>
      <c r="BK224" s="226">
        <f>SUM(BK225:BK253)</f>
        <v>0</v>
      </c>
    </row>
    <row r="225" s="2" customFormat="1" ht="21.75" customHeight="1">
      <c r="A225" s="39"/>
      <c r="B225" s="40"/>
      <c r="C225" s="229" t="s">
        <v>415</v>
      </c>
      <c r="D225" s="229" t="s">
        <v>238</v>
      </c>
      <c r="E225" s="230" t="s">
        <v>518</v>
      </c>
      <c r="F225" s="231" t="s">
        <v>519</v>
      </c>
      <c r="G225" s="232" t="s">
        <v>191</v>
      </c>
      <c r="H225" s="233">
        <v>19</v>
      </c>
      <c r="I225" s="234"/>
      <c r="J225" s="235">
        <f>ROUND(I225*H225,2)</f>
        <v>0</v>
      </c>
      <c r="K225" s="231" t="s">
        <v>241</v>
      </c>
      <c r="L225" s="45"/>
      <c r="M225" s="236" t="s">
        <v>39</v>
      </c>
      <c r="N225" s="237" t="s">
        <v>53</v>
      </c>
      <c r="O225" s="86"/>
      <c r="P225" s="238">
        <f>O225*H225</f>
        <v>0</v>
      </c>
      <c r="Q225" s="238">
        <v>0</v>
      </c>
      <c r="R225" s="238">
        <f>Q225*H225</f>
        <v>0</v>
      </c>
      <c r="S225" s="238">
        <v>0</v>
      </c>
      <c r="T225" s="239">
        <f>S225*H225</f>
        <v>0</v>
      </c>
      <c r="U225" s="39"/>
      <c r="V225" s="39"/>
      <c r="W225" s="39"/>
      <c r="X225" s="39"/>
      <c r="Y225" s="39"/>
      <c r="Z225" s="39"/>
      <c r="AA225" s="39"/>
      <c r="AB225" s="39"/>
      <c r="AC225" s="39"/>
      <c r="AD225" s="39"/>
      <c r="AE225" s="39"/>
      <c r="AR225" s="240" t="s">
        <v>389</v>
      </c>
      <c r="AT225" s="240" t="s">
        <v>238</v>
      </c>
      <c r="AU225" s="240" t="s">
        <v>87</v>
      </c>
      <c r="AY225" s="17" t="s">
        <v>235</v>
      </c>
      <c r="BE225" s="241">
        <f>IF(N225="základní",J225,0)</f>
        <v>0</v>
      </c>
      <c r="BF225" s="241">
        <f>IF(N225="snížená",J225,0)</f>
        <v>0</v>
      </c>
      <c r="BG225" s="241">
        <f>IF(N225="zákl. přenesená",J225,0)</f>
        <v>0</v>
      </c>
      <c r="BH225" s="241">
        <f>IF(N225="sníž. přenesená",J225,0)</f>
        <v>0</v>
      </c>
      <c r="BI225" s="241">
        <f>IF(N225="nulová",J225,0)</f>
        <v>0</v>
      </c>
      <c r="BJ225" s="17" t="s">
        <v>242</v>
      </c>
      <c r="BK225" s="241">
        <f>ROUND(I225*H225,2)</f>
        <v>0</v>
      </c>
      <c r="BL225" s="17" t="s">
        <v>389</v>
      </c>
      <c r="BM225" s="240" t="s">
        <v>520</v>
      </c>
    </row>
    <row r="226" s="2" customFormat="1">
      <c r="A226" s="39"/>
      <c r="B226" s="40"/>
      <c r="C226" s="41"/>
      <c r="D226" s="242" t="s">
        <v>244</v>
      </c>
      <c r="E226" s="41"/>
      <c r="F226" s="243" t="s">
        <v>519</v>
      </c>
      <c r="G226" s="41"/>
      <c r="H226" s="41"/>
      <c r="I226" s="149"/>
      <c r="J226" s="41"/>
      <c r="K226" s="41"/>
      <c r="L226" s="45"/>
      <c r="M226" s="244"/>
      <c r="N226" s="245"/>
      <c r="O226" s="86"/>
      <c r="P226" s="86"/>
      <c r="Q226" s="86"/>
      <c r="R226" s="86"/>
      <c r="S226" s="86"/>
      <c r="T226" s="87"/>
      <c r="U226" s="39"/>
      <c r="V226" s="39"/>
      <c r="W226" s="39"/>
      <c r="X226" s="39"/>
      <c r="Y226" s="39"/>
      <c r="Z226" s="39"/>
      <c r="AA226" s="39"/>
      <c r="AB226" s="39"/>
      <c r="AC226" s="39"/>
      <c r="AD226" s="39"/>
      <c r="AE226" s="39"/>
      <c r="AT226" s="17" t="s">
        <v>244</v>
      </c>
      <c r="AU226" s="17" t="s">
        <v>87</v>
      </c>
    </row>
    <row r="227" s="13" customFormat="1">
      <c r="A227" s="13"/>
      <c r="B227" s="247"/>
      <c r="C227" s="248"/>
      <c r="D227" s="242" t="s">
        <v>248</v>
      </c>
      <c r="E227" s="249" t="s">
        <v>570</v>
      </c>
      <c r="F227" s="250" t="s">
        <v>358</v>
      </c>
      <c r="G227" s="248"/>
      <c r="H227" s="251">
        <v>19</v>
      </c>
      <c r="I227" s="252"/>
      <c r="J227" s="248"/>
      <c r="K227" s="248"/>
      <c r="L227" s="253"/>
      <c r="M227" s="254"/>
      <c r="N227" s="255"/>
      <c r="O227" s="255"/>
      <c r="P227" s="255"/>
      <c r="Q227" s="255"/>
      <c r="R227" s="255"/>
      <c r="S227" s="255"/>
      <c r="T227" s="256"/>
      <c r="U227" s="13"/>
      <c r="V227" s="13"/>
      <c r="W227" s="13"/>
      <c r="X227" s="13"/>
      <c r="Y227" s="13"/>
      <c r="Z227" s="13"/>
      <c r="AA227" s="13"/>
      <c r="AB227" s="13"/>
      <c r="AC227" s="13"/>
      <c r="AD227" s="13"/>
      <c r="AE227" s="13"/>
      <c r="AT227" s="257" t="s">
        <v>248</v>
      </c>
      <c r="AU227" s="257" t="s">
        <v>87</v>
      </c>
      <c r="AV227" s="13" t="s">
        <v>89</v>
      </c>
      <c r="AW227" s="13" t="s">
        <v>41</v>
      </c>
      <c r="AX227" s="13" t="s">
        <v>87</v>
      </c>
      <c r="AY227" s="257" t="s">
        <v>235</v>
      </c>
    </row>
    <row r="228" s="2" customFormat="1" ht="33" customHeight="1">
      <c r="A228" s="39"/>
      <c r="B228" s="40"/>
      <c r="C228" s="229" t="s">
        <v>424</v>
      </c>
      <c r="D228" s="229" t="s">
        <v>238</v>
      </c>
      <c r="E228" s="230" t="s">
        <v>521</v>
      </c>
      <c r="F228" s="231" t="s">
        <v>522</v>
      </c>
      <c r="G228" s="232" t="s">
        <v>191</v>
      </c>
      <c r="H228" s="233">
        <v>19</v>
      </c>
      <c r="I228" s="234"/>
      <c r="J228" s="235">
        <f>ROUND(I228*H228,2)</f>
        <v>0</v>
      </c>
      <c r="K228" s="231" t="s">
        <v>241</v>
      </c>
      <c r="L228" s="45"/>
      <c r="M228" s="236" t="s">
        <v>39</v>
      </c>
      <c r="N228" s="237" t="s">
        <v>53</v>
      </c>
      <c r="O228" s="86"/>
      <c r="P228" s="238">
        <f>O228*H228</f>
        <v>0</v>
      </c>
      <c r="Q228" s="238">
        <v>0</v>
      </c>
      <c r="R228" s="238">
        <f>Q228*H228</f>
        <v>0</v>
      </c>
      <c r="S228" s="238">
        <v>0</v>
      </c>
      <c r="T228" s="239">
        <f>S228*H228</f>
        <v>0</v>
      </c>
      <c r="U228" s="39"/>
      <c r="V228" s="39"/>
      <c r="W228" s="39"/>
      <c r="X228" s="39"/>
      <c r="Y228" s="39"/>
      <c r="Z228" s="39"/>
      <c r="AA228" s="39"/>
      <c r="AB228" s="39"/>
      <c r="AC228" s="39"/>
      <c r="AD228" s="39"/>
      <c r="AE228" s="39"/>
      <c r="AR228" s="240" t="s">
        <v>389</v>
      </c>
      <c r="AT228" s="240" t="s">
        <v>238</v>
      </c>
      <c r="AU228" s="240" t="s">
        <v>87</v>
      </c>
      <c r="AY228" s="17" t="s">
        <v>235</v>
      </c>
      <c r="BE228" s="241">
        <f>IF(N228="základní",J228,0)</f>
        <v>0</v>
      </c>
      <c r="BF228" s="241">
        <f>IF(N228="snížená",J228,0)</f>
        <v>0</v>
      </c>
      <c r="BG228" s="241">
        <f>IF(N228="zákl. přenesená",J228,0)</f>
        <v>0</v>
      </c>
      <c r="BH228" s="241">
        <f>IF(N228="sníž. přenesená",J228,0)</f>
        <v>0</v>
      </c>
      <c r="BI228" s="241">
        <f>IF(N228="nulová",J228,0)</f>
        <v>0</v>
      </c>
      <c r="BJ228" s="17" t="s">
        <v>242</v>
      </c>
      <c r="BK228" s="241">
        <f>ROUND(I228*H228,2)</f>
        <v>0</v>
      </c>
      <c r="BL228" s="17" t="s">
        <v>389</v>
      </c>
      <c r="BM228" s="240" t="s">
        <v>523</v>
      </c>
    </row>
    <row r="229" s="2" customFormat="1">
      <c r="A229" s="39"/>
      <c r="B229" s="40"/>
      <c r="C229" s="41"/>
      <c r="D229" s="242" t="s">
        <v>244</v>
      </c>
      <c r="E229" s="41"/>
      <c r="F229" s="243" t="s">
        <v>524</v>
      </c>
      <c r="G229" s="41"/>
      <c r="H229" s="41"/>
      <c r="I229" s="149"/>
      <c r="J229" s="41"/>
      <c r="K229" s="41"/>
      <c r="L229" s="45"/>
      <c r="M229" s="244"/>
      <c r="N229" s="245"/>
      <c r="O229" s="86"/>
      <c r="P229" s="86"/>
      <c r="Q229" s="86"/>
      <c r="R229" s="86"/>
      <c r="S229" s="86"/>
      <c r="T229" s="87"/>
      <c r="U229" s="39"/>
      <c r="V229" s="39"/>
      <c r="W229" s="39"/>
      <c r="X229" s="39"/>
      <c r="Y229" s="39"/>
      <c r="Z229" s="39"/>
      <c r="AA229" s="39"/>
      <c r="AB229" s="39"/>
      <c r="AC229" s="39"/>
      <c r="AD229" s="39"/>
      <c r="AE229" s="39"/>
      <c r="AT229" s="17" t="s">
        <v>244</v>
      </c>
      <c r="AU229" s="17" t="s">
        <v>87</v>
      </c>
    </row>
    <row r="230" s="13" customFormat="1">
      <c r="A230" s="13"/>
      <c r="B230" s="247"/>
      <c r="C230" s="248"/>
      <c r="D230" s="242" t="s">
        <v>248</v>
      </c>
      <c r="E230" s="249" t="s">
        <v>39</v>
      </c>
      <c r="F230" s="250" t="s">
        <v>570</v>
      </c>
      <c r="G230" s="248"/>
      <c r="H230" s="251">
        <v>19</v>
      </c>
      <c r="I230" s="252"/>
      <c r="J230" s="248"/>
      <c r="K230" s="248"/>
      <c r="L230" s="253"/>
      <c r="M230" s="254"/>
      <c r="N230" s="255"/>
      <c r="O230" s="255"/>
      <c r="P230" s="255"/>
      <c r="Q230" s="255"/>
      <c r="R230" s="255"/>
      <c r="S230" s="255"/>
      <c r="T230" s="256"/>
      <c r="U230" s="13"/>
      <c r="V230" s="13"/>
      <c r="W230" s="13"/>
      <c r="X230" s="13"/>
      <c r="Y230" s="13"/>
      <c r="Z230" s="13"/>
      <c r="AA230" s="13"/>
      <c r="AB230" s="13"/>
      <c r="AC230" s="13"/>
      <c r="AD230" s="13"/>
      <c r="AE230" s="13"/>
      <c r="AT230" s="257" t="s">
        <v>248</v>
      </c>
      <c r="AU230" s="257" t="s">
        <v>87</v>
      </c>
      <c r="AV230" s="13" t="s">
        <v>89</v>
      </c>
      <c r="AW230" s="13" t="s">
        <v>41</v>
      </c>
      <c r="AX230" s="13" t="s">
        <v>80</v>
      </c>
      <c r="AY230" s="257" t="s">
        <v>235</v>
      </c>
    </row>
    <row r="231" s="14" customFormat="1">
      <c r="A231" s="14"/>
      <c r="B231" s="258"/>
      <c r="C231" s="259"/>
      <c r="D231" s="242" t="s">
        <v>248</v>
      </c>
      <c r="E231" s="260" t="s">
        <v>39</v>
      </c>
      <c r="F231" s="261" t="s">
        <v>250</v>
      </c>
      <c r="G231" s="259"/>
      <c r="H231" s="262">
        <v>19</v>
      </c>
      <c r="I231" s="263"/>
      <c r="J231" s="259"/>
      <c r="K231" s="259"/>
      <c r="L231" s="264"/>
      <c r="M231" s="265"/>
      <c r="N231" s="266"/>
      <c r="O231" s="266"/>
      <c r="P231" s="266"/>
      <c r="Q231" s="266"/>
      <c r="R231" s="266"/>
      <c r="S231" s="266"/>
      <c r="T231" s="267"/>
      <c r="U231" s="14"/>
      <c r="V231" s="14"/>
      <c r="W231" s="14"/>
      <c r="X231" s="14"/>
      <c r="Y231" s="14"/>
      <c r="Z231" s="14"/>
      <c r="AA231" s="14"/>
      <c r="AB231" s="14"/>
      <c r="AC231" s="14"/>
      <c r="AD231" s="14"/>
      <c r="AE231" s="14"/>
      <c r="AT231" s="268" t="s">
        <v>248</v>
      </c>
      <c r="AU231" s="268" t="s">
        <v>87</v>
      </c>
      <c r="AV231" s="14" t="s">
        <v>242</v>
      </c>
      <c r="AW231" s="14" t="s">
        <v>41</v>
      </c>
      <c r="AX231" s="14" t="s">
        <v>87</v>
      </c>
      <c r="AY231" s="268" t="s">
        <v>235</v>
      </c>
    </row>
    <row r="232" s="2" customFormat="1" ht="33" customHeight="1">
      <c r="A232" s="39"/>
      <c r="B232" s="40"/>
      <c r="C232" s="229" t="s">
        <v>530</v>
      </c>
      <c r="D232" s="229" t="s">
        <v>238</v>
      </c>
      <c r="E232" s="230" t="s">
        <v>387</v>
      </c>
      <c r="F232" s="231" t="s">
        <v>388</v>
      </c>
      <c r="G232" s="232" t="s">
        <v>182</v>
      </c>
      <c r="H232" s="233">
        <v>91.549999999999997</v>
      </c>
      <c r="I232" s="234"/>
      <c r="J232" s="235">
        <f>ROUND(I232*H232,2)</f>
        <v>0</v>
      </c>
      <c r="K232" s="231" t="s">
        <v>241</v>
      </c>
      <c r="L232" s="45"/>
      <c r="M232" s="236" t="s">
        <v>39</v>
      </c>
      <c r="N232" s="237" t="s">
        <v>53</v>
      </c>
      <c r="O232" s="86"/>
      <c r="P232" s="238">
        <f>O232*H232</f>
        <v>0</v>
      </c>
      <c r="Q232" s="238">
        <v>0</v>
      </c>
      <c r="R232" s="238">
        <f>Q232*H232</f>
        <v>0</v>
      </c>
      <c r="S232" s="238">
        <v>0</v>
      </c>
      <c r="T232" s="239">
        <f>S232*H232</f>
        <v>0</v>
      </c>
      <c r="U232" s="39"/>
      <c r="V232" s="39"/>
      <c r="W232" s="39"/>
      <c r="X232" s="39"/>
      <c r="Y232" s="39"/>
      <c r="Z232" s="39"/>
      <c r="AA232" s="39"/>
      <c r="AB232" s="39"/>
      <c r="AC232" s="39"/>
      <c r="AD232" s="39"/>
      <c r="AE232" s="39"/>
      <c r="AR232" s="240" t="s">
        <v>389</v>
      </c>
      <c r="AT232" s="240" t="s">
        <v>238</v>
      </c>
      <c r="AU232" s="240" t="s">
        <v>87</v>
      </c>
      <c r="AY232" s="17" t="s">
        <v>235</v>
      </c>
      <c r="BE232" s="241">
        <f>IF(N232="základní",J232,0)</f>
        <v>0</v>
      </c>
      <c r="BF232" s="241">
        <f>IF(N232="snížená",J232,0)</f>
        <v>0</v>
      </c>
      <c r="BG232" s="241">
        <f>IF(N232="zákl. přenesená",J232,0)</f>
        <v>0</v>
      </c>
      <c r="BH232" s="241">
        <f>IF(N232="sníž. přenesená",J232,0)</f>
        <v>0</v>
      </c>
      <c r="BI232" s="241">
        <f>IF(N232="nulová",J232,0)</f>
        <v>0</v>
      </c>
      <c r="BJ232" s="17" t="s">
        <v>242</v>
      </c>
      <c r="BK232" s="241">
        <f>ROUND(I232*H232,2)</f>
        <v>0</v>
      </c>
      <c r="BL232" s="17" t="s">
        <v>389</v>
      </c>
      <c r="BM232" s="240" t="s">
        <v>525</v>
      </c>
    </row>
    <row r="233" s="2" customFormat="1">
      <c r="A233" s="39"/>
      <c r="B233" s="40"/>
      <c r="C233" s="41"/>
      <c r="D233" s="242" t="s">
        <v>244</v>
      </c>
      <c r="E233" s="41"/>
      <c r="F233" s="243" t="s">
        <v>391</v>
      </c>
      <c r="G233" s="41"/>
      <c r="H233" s="41"/>
      <c r="I233" s="149"/>
      <c r="J233" s="41"/>
      <c r="K233" s="41"/>
      <c r="L233" s="45"/>
      <c r="M233" s="244"/>
      <c r="N233" s="245"/>
      <c r="O233" s="86"/>
      <c r="P233" s="86"/>
      <c r="Q233" s="86"/>
      <c r="R233" s="86"/>
      <c r="S233" s="86"/>
      <c r="T233" s="87"/>
      <c r="U233" s="39"/>
      <c r="V233" s="39"/>
      <c r="W233" s="39"/>
      <c r="X233" s="39"/>
      <c r="Y233" s="39"/>
      <c r="Z233" s="39"/>
      <c r="AA233" s="39"/>
      <c r="AB233" s="39"/>
      <c r="AC233" s="39"/>
      <c r="AD233" s="39"/>
      <c r="AE233" s="39"/>
      <c r="AT233" s="17" t="s">
        <v>244</v>
      </c>
      <c r="AU233" s="17" t="s">
        <v>87</v>
      </c>
    </row>
    <row r="234" s="2" customFormat="1">
      <c r="A234" s="39"/>
      <c r="B234" s="40"/>
      <c r="C234" s="41"/>
      <c r="D234" s="242" t="s">
        <v>246</v>
      </c>
      <c r="E234" s="41"/>
      <c r="F234" s="246" t="s">
        <v>412</v>
      </c>
      <c r="G234" s="41"/>
      <c r="H234" s="41"/>
      <c r="I234" s="149"/>
      <c r="J234" s="41"/>
      <c r="K234" s="41"/>
      <c r="L234" s="45"/>
      <c r="M234" s="244"/>
      <c r="N234" s="245"/>
      <c r="O234" s="86"/>
      <c r="P234" s="86"/>
      <c r="Q234" s="86"/>
      <c r="R234" s="86"/>
      <c r="S234" s="86"/>
      <c r="T234" s="87"/>
      <c r="U234" s="39"/>
      <c r="V234" s="39"/>
      <c r="W234" s="39"/>
      <c r="X234" s="39"/>
      <c r="Y234" s="39"/>
      <c r="Z234" s="39"/>
      <c r="AA234" s="39"/>
      <c r="AB234" s="39"/>
      <c r="AC234" s="39"/>
      <c r="AD234" s="39"/>
      <c r="AE234" s="39"/>
      <c r="AT234" s="17" t="s">
        <v>246</v>
      </c>
      <c r="AU234" s="17" t="s">
        <v>87</v>
      </c>
    </row>
    <row r="235" s="2" customFormat="1">
      <c r="A235" s="39"/>
      <c r="B235" s="40"/>
      <c r="C235" s="41"/>
      <c r="D235" s="242" t="s">
        <v>294</v>
      </c>
      <c r="E235" s="41"/>
      <c r="F235" s="246" t="s">
        <v>623</v>
      </c>
      <c r="G235" s="41"/>
      <c r="H235" s="41"/>
      <c r="I235" s="149"/>
      <c r="J235" s="41"/>
      <c r="K235" s="41"/>
      <c r="L235" s="45"/>
      <c r="M235" s="244"/>
      <c r="N235" s="245"/>
      <c r="O235" s="86"/>
      <c r="P235" s="86"/>
      <c r="Q235" s="86"/>
      <c r="R235" s="86"/>
      <c r="S235" s="86"/>
      <c r="T235" s="87"/>
      <c r="U235" s="39"/>
      <c r="V235" s="39"/>
      <c r="W235" s="39"/>
      <c r="X235" s="39"/>
      <c r="Y235" s="39"/>
      <c r="Z235" s="39"/>
      <c r="AA235" s="39"/>
      <c r="AB235" s="39"/>
      <c r="AC235" s="39"/>
      <c r="AD235" s="39"/>
      <c r="AE235" s="39"/>
      <c r="AT235" s="17" t="s">
        <v>294</v>
      </c>
      <c r="AU235" s="17" t="s">
        <v>87</v>
      </c>
    </row>
    <row r="236" s="13" customFormat="1">
      <c r="A236" s="13"/>
      <c r="B236" s="247"/>
      <c r="C236" s="248"/>
      <c r="D236" s="242" t="s">
        <v>248</v>
      </c>
      <c r="E236" s="249" t="s">
        <v>39</v>
      </c>
      <c r="F236" s="250" t="s">
        <v>565</v>
      </c>
      <c r="G236" s="248"/>
      <c r="H236" s="251">
        <v>43.520000000000003</v>
      </c>
      <c r="I236" s="252"/>
      <c r="J236" s="248"/>
      <c r="K236" s="248"/>
      <c r="L236" s="253"/>
      <c r="M236" s="254"/>
      <c r="N236" s="255"/>
      <c r="O236" s="255"/>
      <c r="P236" s="255"/>
      <c r="Q236" s="255"/>
      <c r="R236" s="255"/>
      <c r="S236" s="255"/>
      <c r="T236" s="256"/>
      <c r="U236" s="13"/>
      <c r="V236" s="13"/>
      <c r="W236" s="13"/>
      <c r="X236" s="13"/>
      <c r="Y236" s="13"/>
      <c r="Z236" s="13"/>
      <c r="AA236" s="13"/>
      <c r="AB236" s="13"/>
      <c r="AC236" s="13"/>
      <c r="AD236" s="13"/>
      <c r="AE236" s="13"/>
      <c r="AT236" s="257" t="s">
        <v>248</v>
      </c>
      <c r="AU236" s="257" t="s">
        <v>87</v>
      </c>
      <c r="AV236" s="13" t="s">
        <v>89</v>
      </c>
      <c r="AW236" s="13" t="s">
        <v>41</v>
      </c>
      <c r="AX236" s="13" t="s">
        <v>80</v>
      </c>
      <c r="AY236" s="257" t="s">
        <v>235</v>
      </c>
    </row>
    <row r="237" s="13" customFormat="1">
      <c r="A237" s="13"/>
      <c r="B237" s="247"/>
      <c r="C237" s="248"/>
      <c r="D237" s="242" t="s">
        <v>248</v>
      </c>
      <c r="E237" s="249" t="s">
        <v>39</v>
      </c>
      <c r="F237" s="250" t="s">
        <v>624</v>
      </c>
      <c r="G237" s="248"/>
      <c r="H237" s="251">
        <v>48.030000000000001</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248</v>
      </c>
      <c r="AU237" s="257" t="s">
        <v>87</v>
      </c>
      <c r="AV237" s="13" t="s">
        <v>89</v>
      </c>
      <c r="AW237" s="13" t="s">
        <v>41</v>
      </c>
      <c r="AX237" s="13" t="s">
        <v>80</v>
      </c>
      <c r="AY237" s="257" t="s">
        <v>235</v>
      </c>
    </row>
    <row r="238" s="14" customFormat="1">
      <c r="A238" s="14"/>
      <c r="B238" s="258"/>
      <c r="C238" s="259"/>
      <c r="D238" s="242" t="s">
        <v>248</v>
      </c>
      <c r="E238" s="260" t="s">
        <v>39</v>
      </c>
      <c r="F238" s="261" t="s">
        <v>250</v>
      </c>
      <c r="G238" s="259"/>
      <c r="H238" s="262">
        <v>91.549999999999997</v>
      </c>
      <c r="I238" s="263"/>
      <c r="J238" s="259"/>
      <c r="K238" s="259"/>
      <c r="L238" s="264"/>
      <c r="M238" s="265"/>
      <c r="N238" s="266"/>
      <c r="O238" s="266"/>
      <c r="P238" s="266"/>
      <c r="Q238" s="266"/>
      <c r="R238" s="266"/>
      <c r="S238" s="266"/>
      <c r="T238" s="267"/>
      <c r="U238" s="14"/>
      <c r="V238" s="14"/>
      <c r="W238" s="14"/>
      <c r="X238" s="14"/>
      <c r="Y238" s="14"/>
      <c r="Z238" s="14"/>
      <c r="AA238" s="14"/>
      <c r="AB238" s="14"/>
      <c r="AC238" s="14"/>
      <c r="AD238" s="14"/>
      <c r="AE238" s="14"/>
      <c r="AT238" s="268" t="s">
        <v>248</v>
      </c>
      <c r="AU238" s="268" t="s">
        <v>87</v>
      </c>
      <c r="AV238" s="14" t="s">
        <v>242</v>
      </c>
      <c r="AW238" s="14" t="s">
        <v>41</v>
      </c>
      <c r="AX238" s="14" t="s">
        <v>87</v>
      </c>
      <c r="AY238" s="268" t="s">
        <v>235</v>
      </c>
    </row>
    <row r="239" s="2" customFormat="1" ht="21.75" customHeight="1">
      <c r="A239" s="39"/>
      <c r="B239" s="40"/>
      <c r="C239" s="229" t="s">
        <v>534</v>
      </c>
      <c r="D239" s="229" t="s">
        <v>238</v>
      </c>
      <c r="E239" s="230" t="s">
        <v>625</v>
      </c>
      <c r="F239" s="231" t="s">
        <v>626</v>
      </c>
      <c r="G239" s="232" t="s">
        <v>182</v>
      </c>
      <c r="H239" s="233">
        <v>48.030000000000001</v>
      </c>
      <c r="I239" s="234"/>
      <c r="J239" s="235">
        <f>ROUND(I239*H239,2)</f>
        <v>0</v>
      </c>
      <c r="K239" s="231" t="s">
        <v>241</v>
      </c>
      <c r="L239" s="45"/>
      <c r="M239" s="236" t="s">
        <v>39</v>
      </c>
      <c r="N239" s="237" t="s">
        <v>53</v>
      </c>
      <c r="O239" s="86"/>
      <c r="P239" s="238">
        <f>O239*H239</f>
        <v>0</v>
      </c>
      <c r="Q239" s="238">
        <v>0</v>
      </c>
      <c r="R239" s="238">
        <f>Q239*H239</f>
        <v>0</v>
      </c>
      <c r="S239" s="238">
        <v>0</v>
      </c>
      <c r="T239" s="239">
        <f>S239*H239</f>
        <v>0</v>
      </c>
      <c r="U239" s="39"/>
      <c r="V239" s="39"/>
      <c r="W239" s="39"/>
      <c r="X239" s="39"/>
      <c r="Y239" s="39"/>
      <c r="Z239" s="39"/>
      <c r="AA239" s="39"/>
      <c r="AB239" s="39"/>
      <c r="AC239" s="39"/>
      <c r="AD239" s="39"/>
      <c r="AE239" s="39"/>
      <c r="AR239" s="240" t="s">
        <v>389</v>
      </c>
      <c r="AT239" s="240" t="s">
        <v>238</v>
      </c>
      <c r="AU239" s="240" t="s">
        <v>87</v>
      </c>
      <c r="AY239" s="17" t="s">
        <v>235</v>
      </c>
      <c r="BE239" s="241">
        <f>IF(N239="základní",J239,0)</f>
        <v>0</v>
      </c>
      <c r="BF239" s="241">
        <f>IF(N239="snížená",J239,0)</f>
        <v>0</v>
      </c>
      <c r="BG239" s="241">
        <f>IF(N239="zákl. přenesená",J239,0)</f>
        <v>0</v>
      </c>
      <c r="BH239" s="241">
        <f>IF(N239="sníž. přenesená",J239,0)</f>
        <v>0</v>
      </c>
      <c r="BI239" s="241">
        <f>IF(N239="nulová",J239,0)</f>
        <v>0</v>
      </c>
      <c r="BJ239" s="17" t="s">
        <v>242</v>
      </c>
      <c r="BK239" s="241">
        <f>ROUND(I239*H239,2)</f>
        <v>0</v>
      </c>
      <c r="BL239" s="17" t="s">
        <v>389</v>
      </c>
      <c r="BM239" s="240" t="s">
        <v>627</v>
      </c>
    </row>
    <row r="240" s="2" customFormat="1">
      <c r="A240" s="39"/>
      <c r="B240" s="40"/>
      <c r="C240" s="41"/>
      <c r="D240" s="242" t="s">
        <v>244</v>
      </c>
      <c r="E240" s="41"/>
      <c r="F240" s="243" t="s">
        <v>628</v>
      </c>
      <c r="G240" s="41"/>
      <c r="H240" s="41"/>
      <c r="I240" s="149"/>
      <c r="J240" s="41"/>
      <c r="K240" s="41"/>
      <c r="L240" s="45"/>
      <c r="M240" s="244"/>
      <c r="N240" s="245"/>
      <c r="O240" s="86"/>
      <c r="P240" s="86"/>
      <c r="Q240" s="86"/>
      <c r="R240" s="86"/>
      <c r="S240" s="86"/>
      <c r="T240" s="87"/>
      <c r="U240" s="39"/>
      <c r="V240" s="39"/>
      <c r="W240" s="39"/>
      <c r="X240" s="39"/>
      <c r="Y240" s="39"/>
      <c r="Z240" s="39"/>
      <c r="AA240" s="39"/>
      <c r="AB240" s="39"/>
      <c r="AC240" s="39"/>
      <c r="AD240" s="39"/>
      <c r="AE240" s="39"/>
      <c r="AT240" s="17" t="s">
        <v>244</v>
      </c>
      <c r="AU240" s="17" t="s">
        <v>87</v>
      </c>
    </row>
    <row r="241" s="2" customFormat="1">
      <c r="A241" s="39"/>
      <c r="B241" s="40"/>
      <c r="C241" s="41"/>
      <c r="D241" s="242" t="s">
        <v>246</v>
      </c>
      <c r="E241" s="41"/>
      <c r="F241" s="246" t="s">
        <v>539</v>
      </c>
      <c r="G241" s="41"/>
      <c r="H241" s="41"/>
      <c r="I241" s="149"/>
      <c r="J241" s="41"/>
      <c r="K241" s="41"/>
      <c r="L241" s="45"/>
      <c r="M241" s="244"/>
      <c r="N241" s="245"/>
      <c r="O241" s="86"/>
      <c r="P241" s="86"/>
      <c r="Q241" s="86"/>
      <c r="R241" s="86"/>
      <c r="S241" s="86"/>
      <c r="T241" s="87"/>
      <c r="U241" s="39"/>
      <c r="V241" s="39"/>
      <c r="W241" s="39"/>
      <c r="X241" s="39"/>
      <c r="Y241" s="39"/>
      <c r="Z241" s="39"/>
      <c r="AA241" s="39"/>
      <c r="AB241" s="39"/>
      <c r="AC241" s="39"/>
      <c r="AD241" s="39"/>
      <c r="AE241" s="39"/>
      <c r="AT241" s="17" t="s">
        <v>246</v>
      </c>
      <c r="AU241" s="17" t="s">
        <v>87</v>
      </c>
    </row>
    <row r="242" s="13" customFormat="1">
      <c r="A242" s="13"/>
      <c r="B242" s="247"/>
      <c r="C242" s="248"/>
      <c r="D242" s="242" t="s">
        <v>248</v>
      </c>
      <c r="E242" s="249" t="s">
        <v>39</v>
      </c>
      <c r="F242" s="250" t="s">
        <v>629</v>
      </c>
      <c r="G242" s="248"/>
      <c r="H242" s="251">
        <v>48.030000000000001</v>
      </c>
      <c r="I242" s="252"/>
      <c r="J242" s="248"/>
      <c r="K242" s="248"/>
      <c r="L242" s="253"/>
      <c r="M242" s="254"/>
      <c r="N242" s="255"/>
      <c r="O242" s="255"/>
      <c r="P242" s="255"/>
      <c r="Q242" s="255"/>
      <c r="R242" s="255"/>
      <c r="S242" s="255"/>
      <c r="T242" s="256"/>
      <c r="U242" s="13"/>
      <c r="V242" s="13"/>
      <c r="W242" s="13"/>
      <c r="X242" s="13"/>
      <c r="Y242" s="13"/>
      <c r="Z242" s="13"/>
      <c r="AA242" s="13"/>
      <c r="AB242" s="13"/>
      <c r="AC242" s="13"/>
      <c r="AD242" s="13"/>
      <c r="AE242" s="13"/>
      <c r="AT242" s="257" t="s">
        <v>248</v>
      </c>
      <c r="AU242" s="257" t="s">
        <v>87</v>
      </c>
      <c r="AV242" s="13" t="s">
        <v>89</v>
      </c>
      <c r="AW242" s="13" t="s">
        <v>41</v>
      </c>
      <c r="AX242" s="13" t="s">
        <v>80</v>
      </c>
      <c r="AY242" s="257" t="s">
        <v>235</v>
      </c>
    </row>
    <row r="243" s="14" customFormat="1">
      <c r="A243" s="14"/>
      <c r="B243" s="258"/>
      <c r="C243" s="259"/>
      <c r="D243" s="242" t="s">
        <v>248</v>
      </c>
      <c r="E243" s="260" t="s">
        <v>39</v>
      </c>
      <c r="F243" s="261" t="s">
        <v>250</v>
      </c>
      <c r="G243" s="259"/>
      <c r="H243" s="262">
        <v>48.030000000000001</v>
      </c>
      <c r="I243" s="263"/>
      <c r="J243" s="259"/>
      <c r="K243" s="259"/>
      <c r="L243" s="264"/>
      <c r="M243" s="265"/>
      <c r="N243" s="266"/>
      <c r="O243" s="266"/>
      <c r="P243" s="266"/>
      <c r="Q243" s="266"/>
      <c r="R243" s="266"/>
      <c r="S243" s="266"/>
      <c r="T243" s="267"/>
      <c r="U243" s="14"/>
      <c r="V243" s="14"/>
      <c r="W243" s="14"/>
      <c r="X243" s="14"/>
      <c r="Y243" s="14"/>
      <c r="Z243" s="14"/>
      <c r="AA243" s="14"/>
      <c r="AB243" s="14"/>
      <c r="AC243" s="14"/>
      <c r="AD243" s="14"/>
      <c r="AE243" s="14"/>
      <c r="AT243" s="268" t="s">
        <v>248</v>
      </c>
      <c r="AU243" s="268" t="s">
        <v>87</v>
      </c>
      <c r="AV243" s="14" t="s">
        <v>242</v>
      </c>
      <c r="AW243" s="14" t="s">
        <v>41</v>
      </c>
      <c r="AX243" s="14" t="s">
        <v>87</v>
      </c>
      <c r="AY243" s="268" t="s">
        <v>235</v>
      </c>
    </row>
    <row r="244" s="2" customFormat="1" ht="21.75" customHeight="1">
      <c r="A244" s="39"/>
      <c r="B244" s="40"/>
      <c r="C244" s="229" t="s">
        <v>542</v>
      </c>
      <c r="D244" s="229" t="s">
        <v>238</v>
      </c>
      <c r="E244" s="230" t="s">
        <v>630</v>
      </c>
      <c r="F244" s="231" t="s">
        <v>631</v>
      </c>
      <c r="G244" s="232" t="s">
        <v>182</v>
      </c>
      <c r="H244" s="233">
        <v>48.030000000000001</v>
      </c>
      <c r="I244" s="234"/>
      <c r="J244" s="235">
        <f>ROUND(I244*H244,2)</f>
        <v>0</v>
      </c>
      <c r="K244" s="231" t="s">
        <v>241</v>
      </c>
      <c r="L244" s="45"/>
      <c r="M244" s="236" t="s">
        <v>39</v>
      </c>
      <c r="N244" s="237" t="s">
        <v>53</v>
      </c>
      <c r="O244" s="86"/>
      <c r="P244" s="238">
        <f>O244*H244</f>
        <v>0</v>
      </c>
      <c r="Q244" s="238">
        <v>0</v>
      </c>
      <c r="R244" s="238">
        <f>Q244*H244</f>
        <v>0</v>
      </c>
      <c r="S244" s="238">
        <v>0</v>
      </c>
      <c r="T244" s="239">
        <f>S244*H244</f>
        <v>0</v>
      </c>
      <c r="U244" s="39"/>
      <c r="V244" s="39"/>
      <c r="W244" s="39"/>
      <c r="X244" s="39"/>
      <c r="Y244" s="39"/>
      <c r="Z244" s="39"/>
      <c r="AA244" s="39"/>
      <c r="AB244" s="39"/>
      <c r="AC244" s="39"/>
      <c r="AD244" s="39"/>
      <c r="AE244" s="39"/>
      <c r="AR244" s="240" t="s">
        <v>389</v>
      </c>
      <c r="AT244" s="240" t="s">
        <v>238</v>
      </c>
      <c r="AU244" s="240" t="s">
        <v>87</v>
      </c>
      <c r="AY244" s="17" t="s">
        <v>235</v>
      </c>
      <c r="BE244" s="241">
        <f>IF(N244="základní",J244,0)</f>
        <v>0</v>
      </c>
      <c r="BF244" s="241">
        <f>IF(N244="snížená",J244,0)</f>
        <v>0</v>
      </c>
      <c r="BG244" s="241">
        <f>IF(N244="zákl. přenesená",J244,0)</f>
        <v>0</v>
      </c>
      <c r="BH244" s="241">
        <f>IF(N244="sníž. přenesená",J244,0)</f>
        <v>0</v>
      </c>
      <c r="BI244" s="241">
        <f>IF(N244="nulová",J244,0)</f>
        <v>0</v>
      </c>
      <c r="BJ244" s="17" t="s">
        <v>242</v>
      </c>
      <c r="BK244" s="241">
        <f>ROUND(I244*H244,2)</f>
        <v>0</v>
      </c>
      <c r="BL244" s="17" t="s">
        <v>389</v>
      </c>
      <c r="BM244" s="240" t="s">
        <v>632</v>
      </c>
    </row>
    <row r="245" s="2" customFormat="1">
      <c r="A245" s="39"/>
      <c r="B245" s="40"/>
      <c r="C245" s="41"/>
      <c r="D245" s="242" t="s">
        <v>244</v>
      </c>
      <c r="E245" s="41"/>
      <c r="F245" s="243" t="s">
        <v>633</v>
      </c>
      <c r="G245" s="41"/>
      <c r="H245" s="41"/>
      <c r="I245" s="149"/>
      <c r="J245" s="41"/>
      <c r="K245" s="41"/>
      <c r="L245" s="45"/>
      <c r="M245" s="244"/>
      <c r="N245" s="245"/>
      <c r="O245" s="86"/>
      <c r="P245" s="86"/>
      <c r="Q245" s="86"/>
      <c r="R245" s="86"/>
      <c r="S245" s="86"/>
      <c r="T245" s="87"/>
      <c r="U245" s="39"/>
      <c r="V245" s="39"/>
      <c r="W245" s="39"/>
      <c r="X245" s="39"/>
      <c r="Y245" s="39"/>
      <c r="Z245" s="39"/>
      <c r="AA245" s="39"/>
      <c r="AB245" s="39"/>
      <c r="AC245" s="39"/>
      <c r="AD245" s="39"/>
      <c r="AE245" s="39"/>
      <c r="AT245" s="17" t="s">
        <v>244</v>
      </c>
      <c r="AU245" s="17" t="s">
        <v>87</v>
      </c>
    </row>
    <row r="246" s="2" customFormat="1">
      <c r="A246" s="39"/>
      <c r="B246" s="40"/>
      <c r="C246" s="41"/>
      <c r="D246" s="242" t="s">
        <v>246</v>
      </c>
      <c r="E246" s="41"/>
      <c r="F246" s="246" t="s">
        <v>634</v>
      </c>
      <c r="G246" s="41"/>
      <c r="H246" s="41"/>
      <c r="I246" s="149"/>
      <c r="J246" s="41"/>
      <c r="K246" s="41"/>
      <c r="L246" s="45"/>
      <c r="M246" s="244"/>
      <c r="N246" s="245"/>
      <c r="O246" s="86"/>
      <c r="P246" s="86"/>
      <c r="Q246" s="86"/>
      <c r="R246" s="86"/>
      <c r="S246" s="86"/>
      <c r="T246" s="87"/>
      <c r="U246" s="39"/>
      <c r="V246" s="39"/>
      <c r="W246" s="39"/>
      <c r="X246" s="39"/>
      <c r="Y246" s="39"/>
      <c r="Z246" s="39"/>
      <c r="AA246" s="39"/>
      <c r="AB246" s="39"/>
      <c r="AC246" s="39"/>
      <c r="AD246" s="39"/>
      <c r="AE246" s="39"/>
      <c r="AT246" s="17" t="s">
        <v>246</v>
      </c>
      <c r="AU246" s="17" t="s">
        <v>87</v>
      </c>
    </row>
    <row r="247" s="13" customFormat="1">
      <c r="A247" s="13"/>
      <c r="B247" s="247"/>
      <c r="C247" s="248"/>
      <c r="D247" s="242" t="s">
        <v>248</v>
      </c>
      <c r="E247" s="249" t="s">
        <v>39</v>
      </c>
      <c r="F247" s="250" t="s">
        <v>635</v>
      </c>
      <c r="G247" s="248"/>
      <c r="H247" s="251">
        <v>48.030000000000001</v>
      </c>
      <c r="I247" s="252"/>
      <c r="J247" s="248"/>
      <c r="K247" s="248"/>
      <c r="L247" s="253"/>
      <c r="M247" s="254"/>
      <c r="N247" s="255"/>
      <c r="O247" s="255"/>
      <c r="P247" s="255"/>
      <c r="Q247" s="255"/>
      <c r="R247" s="255"/>
      <c r="S247" s="255"/>
      <c r="T247" s="256"/>
      <c r="U247" s="13"/>
      <c r="V247" s="13"/>
      <c r="W247" s="13"/>
      <c r="X247" s="13"/>
      <c r="Y247" s="13"/>
      <c r="Z247" s="13"/>
      <c r="AA247" s="13"/>
      <c r="AB247" s="13"/>
      <c r="AC247" s="13"/>
      <c r="AD247" s="13"/>
      <c r="AE247" s="13"/>
      <c r="AT247" s="257" t="s">
        <v>248</v>
      </c>
      <c r="AU247" s="257" t="s">
        <v>87</v>
      </c>
      <c r="AV247" s="13" t="s">
        <v>89</v>
      </c>
      <c r="AW247" s="13" t="s">
        <v>41</v>
      </c>
      <c r="AX247" s="13" t="s">
        <v>80</v>
      </c>
      <c r="AY247" s="257" t="s">
        <v>235</v>
      </c>
    </row>
    <row r="248" s="14" customFormat="1">
      <c r="A248" s="14"/>
      <c r="B248" s="258"/>
      <c r="C248" s="259"/>
      <c r="D248" s="242" t="s">
        <v>248</v>
      </c>
      <c r="E248" s="260" t="s">
        <v>39</v>
      </c>
      <c r="F248" s="261" t="s">
        <v>250</v>
      </c>
      <c r="G248" s="259"/>
      <c r="H248" s="262">
        <v>48.030000000000001</v>
      </c>
      <c r="I248" s="263"/>
      <c r="J248" s="259"/>
      <c r="K248" s="259"/>
      <c r="L248" s="264"/>
      <c r="M248" s="265"/>
      <c r="N248" s="266"/>
      <c r="O248" s="266"/>
      <c r="P248" s="266"/>
      <c r="Q248" s="266"/>
      <c r="R248" s="266"/>
      <c r="S248" s="266"/>
      <c r="T248" s="267"/>
      <c r="U248" s="14"/>
      <c r="V248" s="14"/>
      <c r="W248" s="14"/>
      <c r="X248" s="14"/>
      <c r="Y248" s="14"/>
      <c r="Z248" s="14"/>
      <c r="AA248" s="14"/>
      <c r="AB248" s="14"/>
      <c r="AC248" s="14"/>
      <c r="AD248" s="14"/>
      <c r="AE248" s="14"/>
      <c r="AT248" s="268" t="s">
        <v>248</v>
      </c>
      <c r="AU248" s="268" t="s">
        <v>87</v>
      </c>
      <c r="AV248" s="14" t="s">
        <v>242</v>
      </c>
      <c r="AW248" s="14" t="s">
        <v>41</v>
      </c>
      <c r="AX248" s="14" t="s">
        <v>87</v>
      </c>
      <c r="AY248" s="268" t="s">
        <v>235</v>
      </c>
    </row>
    <row r="249" s="2" customFormat="1" ht="21.75" customHeight="1">
      <c r="A249" s="39"/>
      <c r="B249" s="40"/>
      <c r="C249" s="229" t="s">
        <v>545</v>
      </c>
      <c r="D249" s="229" t="s">
        <v>238</v>
      </c>
      <c r="E249" s="230" t="s">
        <v>395</v>
      </c>
      <c r="F249" s="231" t="s">
        <v>396</v>
      </c>
      <c r="G249" s="232" t="s">
        <v>182</v>
      </c>
      <c r="H249" s="233">
        <v>43.520000000000003</v>
      </c>
      <c r="I249" s="234"/>
      <c r="J249" s="235">
        <f>ROUND(I249*H249,2)</f>
        <v>0</v>
      </c>
      <c r="K249" s="231" t="s">
        <v>241</v>
      </c>
      <c r="L249" s="45"/>
      <c r="M249" s="236" t="s">
        <v>39</v>
      </c>
      <c r="N249" s="237" t="s">
        <v>53</v>
      </c>
      <c r="O249" s="86"/>
      <c r="P249" s="238">
        <f>O249*H249</f>
        <v>0</v>
      </c>
      <c r="Q249" s="238">
        <v>0</v>
      </c>
      <c r="R249" s="238">
        <f>Q249*H249</f>
        <v>0</v>
      </c>
      <c r="S249" s="238">
        <v>0</v>
      </c>
      <c r="T249" s="239">
        <f>S249*H249</f>
        <v>0</v>
      </c>
      <c r="U249" s="39"/>
      <c r="V249" s="39"/>
      <c r="W249" s="39"/>
      <c r="X249" s="39"/>
      <c r="Y249" s="39"/>
      <c r="Z249" s="39"/>
      <c r="AA249" s="39"/>
      <c r="AB249" s="39"/>
      <c r="AC249" s="39"/>
      <c r="AD249" s="39"/>
      <c r="AE249" s="39"/>
      <c r="AR249" s="240" t="s">
        <v>389</v>
      </c>
      <c r="AT249" s="240" t="s">
        <v>238</v>
      </c>
      <c r="AU249" s="240" t="s">
        <v>87</v>
      </c>
      <c r="AY249" s="17" t="s">
        <v>235</v>
      </c>
      <c r="BE249" s="241">
        <f>IF(N249="základní",J249,0)</f>
        <v>0</v>
      </c>
      <c r="BF249" s="241">
        <f>IF(N249="snížená",J249,0)</f>
        <v>0</v>
      </c>
      <c r="BG249" s="241">
        <f>IF(N249="zákl. přenesená",J249,0)</f>
        <v>0</v>
      </c>
      <c r="BH249" s="241">
        <f>IF(N249="sníž. přenesená",J249,0)</f>
        <v>0</v>
      </c>
      <c r="BI249" s="241">
        <f>IF(N249="nulová",J249,0)</f>
        <v>0</v>
      </c>
      <c r="BJ249" s="17" t="s">
        <v>242</v>
      </c>
      <c r="BK249" s="241">
        <f>ROUND(I249*H249,2)</f>
        <v>0</v>
      </c>
      <c r="BL249" s="17" t="s">
        <v>389</v>
      </c>
      <c r="BM249" s="240" t="s">
        <v>526</v>
      </c>
    </row>
    <row r="250" s="2" customFormat="1">
      <c r="A250" s="39"/>
      <c r="B250" s="40"/>
      <c r="C250" s="41"/>
      <c r="D250" s="242" t="s">
        <v>244</v>
      </c>
      <c r="E250" s="41"/>
      <c r="F250" s="243" t="s">
        <v>398</v>
      </c>
      <c r="G250" s="41"/>
      <c r="H250" s="41"/>
      <c r="I250" s="149"/>
      <c r="J250" s="41"/>
      <c r="K250" s="41"/>
      <c r="L250" s="45"/>
      <c r="M250" s="244"/>
      <c r="N250" s="245"/>
      <c r="O250" s="86"/>
      <c r="P250" s="86"/>
      <c r="Q250" s="86"/>
      <c r="R250" s="86"/>
      <c r="S250" s="86"/>
      <c r="T250" s="87"/>
      <c r="U250" s="39"/>
      <c r="V250" s="39"/>
      <c r="W250" s="39"/>
      <c r="X250" s="39"/>
      <c r="Y250" s="39"/>
      <c r="Z250" s="39"/>
      <c r="AA250" s="39"/>
      <c r="AB250" s="39"/>
      <c r="AC250" s="39"/>
      <c r="AD250" s="39"/>
      <c r="AE250" s="39"/>
      <c r="AT250" s="17" t="s">
        <v>244</v>
      </c>
      <c r="AU250" s="17" t="s">
        <v>87</v>
      </c>
    </row>
    <row r="251" s="2" customFormat="1">
      <c r="A251" s="39"/>
      <c r="B251" s="40"/>
      <c r="C251" s="41"/>
      <c r="D251" s="242" t="s">
        <v>246</v>
      </c>
      <c r="E251" s="41"/>
      <c r="F251" s="246" t="s">
        <v>634</v>
      </c>
      <c r="G251" s="41"/>
      <c r="H251" s="41"/>
      <c r="I251" s="149"/>
      <c r="J251" s="41"/>
      <c r="K251" s="41"/>
      <c r="L251" s="45"/>
      <c r="M251" s="244"/>
      <c r="N251" s="245"/>
      <c r="O251" s="86"/>
      <c r="P251" s="86"/>
      <c r="Q251" s="86"/>
      <c r="R251" s="86"/>
      <c r="S251" s="86"/>
      <c r="T251" s="87"/>
      <c r="U251" s="39"/>
      <c r="V251" s="39"/>
      <c r="W251" s="39"/>
      <c r="X251" s="39"/>
      <c r="Y251" s="39"/>
      <c r="Z251" s="39"/>
      <c r="AA251" s="39"/>
      <c r="AB251" s="39"/>
      <c r="AC251" s="39"/>
      <c r="AD251" s="39"/>
      <c r="AE251" s="39"/>
      <c r="AT251" s="17" t="s">
        <v>246</v>
      </c>
      <c r="AU251" s="17" t="s">
        <v>87</v>
      </c>
    </row>
    <row r="252" s="13" customFormat="1">
      <c r="A252" s="13"/>
      <c r="B252" s="247"/>
      <c r="C252" s="248"/>
      <c r="D252" s="242" t="s">
        <v>248</v>
      </c>
      <c r="E252" s="249" t="s">
        <v>39</v>
      </c>
      <c r="F252" s="250" t="s">
        <v>565</v>
      </c>
      <c r="G252" s="248"/>
      <c r="H252" s="251">
        <v>43.520000000000003</v>
      </c>
      <c r="I252" s="252"/>
      <c r="J252" s="248"/>
      <c r="K252" s="248"/>
      <c r="L252" s="253"/>
      <c r="M252" s="254"/>
      <c r="N252" s="255"/>
      <c r="O252" s="255"/>
      <c r="P252" s="255"/>
      <c r="Q252" s="255"/>
      <c r="R252" s="255"/>
      <c r="S252" s="255"/>
      <c r="T252" s="256"/>
      <c r="U252" s="13"/>
      <c r="V252" s="13"/>
      <c r="W252" s="13"/>
      <c r="X252" s="13"/>
      <c r="Y252" s="13"/>
      <c r="Z252" s="13"/>
      <c r="AA252" s="13"/>
      <c r="AB252" s="13"/>
      <c r="AC252" s="13"/>
      <c r="AD252" s="13"/>
      <c r="AE252" s="13"/>
      <c r="AT252" s="257" t="s">
        <v>248</v>
      </c>
      <c r="AU252" s="257" t="s">
        <v>87</v>
      </c>
      <c r="AV252" s="13" t="s">
        <v>89</v>
      </c>
      <c r="AW252" s="13" t="s">
        <v>41</v>
      </c>
      <c r="AX252" s="13" t="s">
        <v>80</v>
      </c>
      <c r="AY252" s="257" t="s">
        <v>235</v>
      </c>
    </row>
    <row r="253" s="14" customFormat="1">
      <c r="A253" s="14"/>
      <c r="B253" s="258"/>
      <c r="C253" s="259"/>
      <c r="D253" s="242" t="s">
        <v>248</v>
      </c>
      <c r="E253" s="260" t="s">
        <v>39</v>
      </c>
      <c r="F253" s="261" t="s">
        <v>250</v>
      </c>
      <c r="G253" s="259"/>
      <c r="H253" s="262">
        <v>43.520000000000003</v>
      </c>
      <c r="I253" s="263"/>
      <c r="J253" s="259"/>
      <c r="K253" s="259"/>
      <c r="L253" s="264"/>
      <c r="M253" s="265"/>
      <c r="N253" s="266"/>
      <c r="O253" s="266"/>
      <c r="P253" s="266"/>
      <c r="Q253" s="266"/>
      <c r="R253" s="266"/>
      <c r="S253" s="266"/>
      <c r="T253" s="267"/>
      <c r="U253" s="14"/>
      <c r="V253" s="14"/>
      <c r="W253" s="14"/>
      <c r="X253" s="14"/>
      <c r="Y253" s="14"/>
      <c r="Z253" s="14"/>
      <c r="AA253" s="14"/>
      <c r="AB253" s="14"/>
      <c r="AC253" s="14"/>
      <c r="AD253" s="14"/>
      <c r="AE253" s="14"/>
      <c r="AT253" s="268" t="s">
        <v>248</v>
      </c>
      <c r="AU253" s="268" t="s">
        <v>87</v>
      </c>
      <c r="AV253" s="14" t="s">
        <v>242</v>
      </c>
      <c r="AW253" s="14" t="s">
        <v>41</v>
      </c>
      <c r="AX253" s="14" t="s">
        <v>87</v>
      </c>
      <c r="AY253" s="268" t="s">
        <v>235</v>
      </c>
    </row>
    <row r="254" s="12" customFormat="1" ht="25.92" customHeight="1">
      <c r="A254" s="12"/>
      <c r="B254" s="213"/>
      <c r="C254" s="214"/>
      <c r="D254" s="215" t="s">
        <v>79</v>
      </c>
      <c r="E254" s="216" t="s">
        <v>169</v>
      </c>
      <c r="F254" s="216" t="s">
        <v>166</v>
      </c>
      <c r="G254" s="214"/>
      <c r="H254" s="214"/>
      <c r="I254" s="217"/>
      <c r="J254" s="218">
        <f>BK254</f>
        <v>0</v>
      </c>
      <c r="K254" s="214"/>
      <c r="L254" s="219"/>
      <c r="M254" s="220"/>
      <c r="N254" s="221"/>
      <c r="O254" s="221"/>
      <c r="P254" s="222">
        <f>SUM(P255:P283)</f>
        <v>0</v>
      </c>
      <c r="Q254" s="221"/>
      <c r="R254" s="222">
        <f>SUM(R255:R283)</f>
        <v>0</v>
      </c>
      <c r="S254" s="221"/>
      <c r="T254" s="223">
        <f>SUM(T255:T283)</f>
        <v>0</v>
      </c>
      <c r="U254" s="12"/>
      <c r="V254" s="12"/>
      <c r="W254" s="12"/>
      <c r="X254" s="12"/>
      <c r="Y254" s="12"/>
      <c r="Z254" s="12"/>
      <c r="AA254" s="12"/>
      <c r="AB254" s="12"/>
      <c r="AC254" s="12"/>
      <c r="AD254" s="12"/>
      <c r="AE254" s="12"/>
      <c r="AR254" s="224" t="s">
        <v>236</v>
      </c>
      <c r="AT254" s="225" t="s">
        <v>79</v>
      </c>
      <c r="AU254" s="225" t="s">
        <v>80</v>
      </c>
      <c r="AY254" s="224" t="s">
        <v>235</v>
      </c>
      <c r="BK254" s="226">
        <f>SUM(BK255:BK283)</f>
        <v>0</v>
      </c>
    </row>
    <row r="255" s="2" customFormat="1" ht="21.75" customHeight="1">
      <c r="A255" s="39"/>
      <c r="B255" s="40"/>
      <c r="C255" s="229" t="s">
        <v>636</v>
      </c>
      <c r="D255" s="229" t="s">
        <v>238</v>
      </c>
      <c r="E255" s="230" t="s">
        <v>401</v>
      </c>
      <c r="F255" s="231" t="s">
        <v>402</v>
      </c>
      <c r="G255" s="232" t="s">
        <v>197</v>
      </c>
      <c r="H255" s="233">
        <v>1630</v>
      </c>
      <c r="I255" s="234"/>
      <c r="J255" s="235">
        <f>ROUND(I255*H255,2)</f>
        <v>0</v>
      </c>
      <c r="K255" s="231" t="s">
        <v>241</v>
      </c>
      <c r="L255" s="45"/>
      <c r="M255" s="236" t="s">
        <v>39</v>
      </c>
      <c r="N255" s="237" t="s">
        <v>53</v>
      </c>
      <c r="O255" s="86"/>
      <c r="P255" s="238">
        <f>O255*H255</f>
        <v>0</v>
      </c>
      <c r="Q255" s="238">
        <v>0</v>
      </c>
      <c r="R255" s="238">
        <f>Q255*H255</f>
        <v>0</v>
      </c>
      <c r="S255" s="238">
        <v>0</v>
      </c>
      <c r="T255" s="239">
        <f>S255*H255</f>
        <v>0</v>
      </c>
      <c r="U255" s="39"/>
      <c r="V255" s="39"/>
      <c r="W255" s="39"/>
      <c r="X255" s="39"/>
      <c r="Y255" s="39"/>
      <c r="Z255" s="39"/>
      <c r="AA255" s="39"/>
      <c r="AB255" s="39"/>
      <c r="AC255" s="39"/>
      <c r="AD255" s="39"/>
      <c r="AE255" s="39"/>
      <c r="AR255" s="240" t="s">
        <v>242</v>
      </c>
      <c r="AT255" s="240" t="s">
        <v>238</v>
      </c>
      <c r="AU255" s="240" t="s">
        <v>87</v>
      </c>
      <c r="AY255" s="17" t="s">
        <v>235</v>
      </c>
      <c r="BE255" s="241">
        <f>IF(N255="základní",J255,0)</f>
        <v>0</v>
      </c>
      <c r="BF255" s="241">
        <f>IF(N255="snížená",J255,0)</f>
        <v>0</v>
      </c>
      <c r="BG255" s="241">
        <f>IF(N255="zákl. přenesená",J255,0)</f>
        <v>0</v>
      </c>
      <c r="BH255" s="241">
        <f>IF(N255="sníž. přenesená",J255,0)</f>
        <v>0</v>
      </c>
      <c r="BI255" s="241">
        <f>IF(N255="nulová",J255,0)</f>
        <v>0</v>
      </c>
      <c r="BJ255" s="17" t="s">
        <v>242</v>
      </c>
      <c r="BK255" s="241">
        <f>ROUND(I255*H255,2)</f>
        <v>0</v>
      </c>
      <c r="BL255" s="17" t="s">
        <v>242</v>
      </c>
      <c r="BM255" s="240" t="s">
        <v>637</v>
      </c>
    </row>
    <row r="256" s="2" customFormat="1">
      <c r="A256" s="39"/>
      <c r="B256" s="40"/>
      <c r="C256" s="41"/>
      <c r="D256" s="242" t="s">
        <v>244</v>
      </c>
      <c r="E256" s="41"/>
      <c r="F256" s="243" t="s">
        <v>404</v>
      </c>
      <c r="G256" s="41"/>
      <c r="H256" s="41"/>
      <c r="I256" s="149"/>
      <c r="J256" s="41"/>
      <c r="K256" s="41"/>
      <c r="L256" s="45"/>
      <c r="M256" s="244"/>
      <c r="N256" s="245"/>
      <c r="O256" s="86"/>
      <c r="P256" s="86"/>
      <c r="Q256" s="86"/>
      <c r="R256" s="86"/>
      <c r="S256" s="86"/>
      <c r="T256" s="87"/>
      <c r="U256" s="39"/>
      <c r="V256" s="39"/>
      <c r="W256" s="39"/>
      <c r="X256" s="39"/>
      <c r="Y256" s="39"/>
      <c r="Z256" s="39"/>
      <c r="AA256" s="39"/>
      <c r="AB256" s="39"/>
      <c r="AC256" s="39"/>
      <c r="AD256" s="39"/>
      <c r="AE256" s="39"/>
      <c r="AT256" s="17" t="s">
        <v>244</v>
      </c>
      <c r="AU256" s="17" t="s">
        <v>87</v>
      </c>
    </row>
    <row r="257" s="2" customFormat="1">
      <c r="A257" s="39"/>
      <c r="B257" s="40"/>
      <c r="C257" s="41"/>
      <c r="D257" s="242" t="s">
        <v>294</v>
      </c>
      <c r="E257" s="41"/>
      <c r="F257" s="246" t="s">
        <v>405</v>
      </c>
      <c r="G257" s="41"/>
      <c r="H257" s="41"/>
      <c r="I257" s="149"/>
      <c r="J257" s="41"/>
      <c r="K257" s="41"/>
      <c r="L257" s="45"/>
      <c r="M257" s="244"/>
      <c r="N257" s="245"/>
      <c r="O257" s="86"/>
      <c r="P257" s="86"/>
      <c r="Q257" s="86"/>
      <c r="R257" s="86"/>
      <c r="S257" s="86"/>
      <c r="T257" s="87"/>
      <c r="U257" s="39"/>
      <c r="V257" s="39"/>
      <c r="W257" s="39"/>
      <c r="X257" s="39"/>
      <c r="Y257" s="39"/>
      <c r="Z257" s="39"/>
      <c r="AA257" s="39"/>
      <c r="AB257" s="39"/>
      <c r="AC257" s="39"/>
      <c r="AD257" s="39"/>
      <c r="AE257" s="39"/>
      <c r="AT257" s="17" t="s">
        <v>294</v>
      </c>
      <c r="AU257" s="17" t="s">
        <v>87</v>
      </c>
    </row>
    <row r="258" s="13" customFormat="1">
      <c r="A258" s="13"/>
      <c r="B258" s="247"/>
      <c r="C258" s="248"/>
      <c r="D258" s="242" t="s">
        <v>248</v>
      </c>
      <c r="E258" s="249" t="s">
        <v>39</v>
      </c>
      <c r="F258" s="250" t="s">
        <v>638</v>
      </c>
      <c r="G258" s="248"/>
      <c r="H258" s="251">
        <v>1630</v>
      </c>
      <c r="I258" s="252"/>
      <c r="J258" s="248"/>
      <c r="K258" s="248"/>
      <c r="L258" s="253"/>
      <c r="M258" s="254"/>
      <c r="N258" s="255"/>
      <c r="O258" s="255"/>
      <c r="P258" s="255"/>
      <c r="Q258" s="255"/>
      <c r="R258" s="255"/>
      <c r="S258" s="255"/>
      <c r="T258" s="256"/>
      <c r="U258" s="13"/>
      <c r="V258" s="13"/>
      <c r="W258" s="13"/>
      <c r="X258" s="13"/>
      <c r="Y258" s="13"/>
      <c r="Z258" s="13"/>
      <c r="AA258" s="13"/>
      <c r="AB258" s="13"/>
      <c r="AC258" s="13"/>
      <c r="AD258" s="13"/>
      <c r="AE258" s="13"/>
      <c r="AT258" s="257" t="s">
        <v>248</v>
      </c>
      <c r="AU258" s="257" t="s">
        <v>87</v>
      </c>
      <c r="AV258" s="13" t="s">
        <v>89</v>
      </c>
      <c r="AW258" s="13" t="s">
        <v>41</v>
      </c>
      <c r="AX258" s="13" t="s">
        <v>80</v>
      </c>
      <c r="AY258" s="257" t="s">
        <v>235</v>
      </c>
    </row>
    <row r="259" s="14" customFormat="1">
      <c r="A259" s="14"/>
      <c r="B259" s="258"/>
      <c r="C259" s="259"/>
      <c r="D259" s="242" t="s">
        <v>248</v>
      </c>
      <c r="E259" s="260" t="s">
        <v>39</v>
      </c>
      <c r="F259" s="261" t="s">
        <v>250</v>
      </c>
      <c r="G259" s="259"/>
      <c r="H259" s="262">
        <v>1630</v>
      </c>
      <c r="I259" s="263"/>
      <c r="J259" s="259"/>
      <c r="K259" s="259"/>
      <c r="L259" s="264"/>
      <c r="M259" s="265"/>
      <c r="N259" s="266"/>
      <c r="O259" s="266"/>
      <c r="P259" s="266"/>
      <c r="Q259" s="266"/>
      <c r="R259" s="266"/>
      <c r="S259" s="266"/>
      <c r="T259" s="267"/>
      <c r="U259" s="14"/>
      <c r="V259" s="14"/>
      <c r="W259" s="14"/>
      <c r="X259" s="14"/>
      <c r="Y259" s="14"/>
      <c r="Z259" s="14"/>
      <c r="AA259" s="14"/>
      <c r="AB259" s="14"/>
      <c r="AC259" s="14"/>
      <c r="AD259" s="14"/>
      <c r="AE259" s="14"/>
      <c r="AT259" s="268" t="s">
        <v>248</v>
      </c>
      <c r="AU259" s="268" t="s">
        <v>87</v>
      </c>
      <c r="AV259" s="14" t="s">
        <v>242</v>
      </c>
      <c r="AW259" s="14" t="s">
        <v>41</v>
      </c>
      <c r="AX259" s="14" t="s">
        <v>87</v>
      </c>
      <c r="AY259" s="268" t="s">
        <v>235</v>
      </c>
    </row>
    <row r="260" s="2" customFormat="1" ht="21.75" customHeight="1">
      <c r="A260" s="39"/>
      <c r="B260" s="40"/>
      <c r="C260" s="229" t="s">
        <v>639</v>
      </c>
      <c r="D260" s="229" t="s">
        <v>238</v>
      </c>
      <c r="E260" s="230" t="s">
        <v>408</v>
      </c>
      <c r="F260" s="231" t="s">
        <v>409</v>
      </c>
      <c r="G260" s="232" t="s">
        <v>191</v>
      </c>
      <c r="H260" s="233">
        <v>1</v>
      </c>
      <c r="I260" s="234"/>
      <c r="J260" s="235">
        <f>ROUND(I260*H260,2)</f>
        <v>0</v>
      </c>
      <c r="K260" s="231" t="s">
        <v>241</v>
      </c>
      <c r="L260" s="45"/>
      <c r="M260" s="236" t="s">
        <v>39</v>
      </c>
      <c r="N260" s="237" t="s">
        <v>53</v>
      </c>
      <c r="O260" s="86"/>
      <c r="P260" s="238">
        <f>O260*H260</f>
        <v>0</v>
      </c>
      <c r="Q260" s="238">
        <v>0</v>
      </c>
      <c r="R260" s="238">
        <f>Q260*H260</f>
        <v>0</v>
      </c>
      <c r="S260" s="238">
        <v>0</v>
      </c>
      <c r="T260" s="239">
        <f>S260*H260</f>
        <v>0</v>
      </c>
      <c r="U260" s="39"/>
      <c r="V260" s="39"/>
      <c r="W260" s="39"/>
      <c r="X260" s="39"/>
      <c r="Y260" s="39"/>
      <c r="Z260" s="39"/>
      <c r="AA260" s="39"/>
      <c r="AB260" s="39"/>
      <c r="AC260" s="39"/>
      <c r="AD260" s="39"/>
      <c r="AE260" s="39"/>
      <c r="AR260" s="240" t="s">
        <v>389</v>
      </c>
      <c r="AT260" s="240" t="s">
        <v>238</v>
      </c>
      <c r="AU260" s="240" t="s">
        <v>87</v>
      </c>
      <c r="AY260" s="17" t="s">
        <v>235</v>
      </c>
      <c r="BE260" s="241">
        <f>IF(N260="základní",J260,0)</f>
        <v>0</v>
      </c>
      <c r="BF260" s="241">
        <f>IF(N260="snížená",J260,0)</f>
        <v>0</v>
      </c>
      <c r="BG260" s="241">
        <f>IF(N260="zákl. přenesená",J260,0)</f>
        <v>0</v>
      </c>
      <c r="BH260" s="241">
        <f>IF(N260="sníž. přenesená",J260,0)</f>
        <v>0</v>
      </c>
      <c r="BI260" s="241">
        <f>IF(N260="nulová",J260,0)</f>
        <v>0</v>
      </c>
      <c r="BJ260" s="17" t="s">
        <v>242</v>
      </c>
      <c r="BK260" s="241">
        <f>ROUND(I260*H260,2)</f>
        <v>0</v>
      </c>
      <c r="BL260" s="17" t="s">
        <v>389</v>
      </c>
      <c r="BM260" s="240" t="s">
        <v>529</v>
      </c>
    </row>
    <row r="261" s="2" customFormat="1">
      <c r="A261" s="39"/>
      <c r="B261" s="40"/>
      <c r="C261" s="41"/>
      <c r="D261" s="242" t="s">
        <v>244</v>
      </c>
      <c r="E261" s="41"/>
      <c r="F261" s="243" t="s">
        <v>411</v>
      </c>
      <c r="G261" s="41"/>
      <c r="H261" s="41"/>
      <c r="I261" s="149"/>
      <c r="J261" s="41"/>
      <c r="K261" s="41"/>
      <c r="L261" s="45"/>
      <c r="M261" s="244"/>
      <c r="N261" s="245"/>
      <c r="O261" s="86"/>
      <c r="P261" s="86"/>
      <c r="Q261" s="86"/>
      <c r="R261" s="86"/>
      <c r="S261" s="86"/>
      <c r="T261" s="87"/>
      <c r="U261" s="39"/>
      <c r="V261" s="39"/>
      <c r="W261" s="39"/>
      <c r="X261" s="39"/>
      <c r="Y261" s="39"/>
      <c r="Z261" s="39"/>
      <c r="AA261" s="39"/>
      <c r="AB261" s="39"/>
      <c r="AC261" s="39"/>
      <c r="AD261" s="39"/>
      <c r="AE261" s="39"/>
      <c r="AT261" s="17" t="s">
        <v>244</v>
      </c>
      <c r="AU261" s="17" t="s">
        <v>87</v>
      </c>
    </row>
    <row r="262" s="2" customFormat="1">
      <c r="A262" s="39"/>
      <c r="B262" s="40"/>
      <c r="C262" s="41"/>
      <c r="D262" s="242" t="s">
        <v>246</v>
      </c>
      <c r="E262" s="41"/>
      <c r="F262" s="246" t="s">
        <v>412</v>
      </c>
      <c r="G262" s="41"/>
      <c r="H262" s="41"/>
      <c r="I262" s="149"/>
      <c r="J262" s="41"/>
      <c r="K262" s="41"/>
      <c r="L262" s="45"/>
      <c r="M262" s="244"/>
      <c r="N262" s="245"/>
      <c r="O262" s="86"/>
      <c r="P262" s="86"/>
      <c r="Q262" s="86"/>
      <c r="R262" s="86"/>
      <c r="S262" s="86"/>
      <c r="T262" s="87"/>
      <c r="U262" s="39"/>
      <c r="V262" s="39"/>
      <c r="W262" s="39"/>
      <c r="X262" s="39"/>
      <c r="Y262" s="39"/>
      <c r="Z262" s="39"/>
      <c r="AA262" s="39"/>
      <c r="AB262" s="39"/>
      <c r="AC262" s="39"/>
      <c r="AD262" s="39"/>
      <c r="AE262" s="39"/>
      <c r="AT262" s="17" t="s">
        <v>246</v>
      </c>
      <c r="AU262" s="17" t="s">
        <v>87</v>
      </c>
    </row>
    <row r="263" s="2" customFormat="1">
      <c r="A263" s="39"/>
      <c r="B263" s="40"/>
      <c r="C263" s="41"/>
      <c r="D263" s="242" t="s">
        <v>294</v>
      </c>
      <c r="E263" s="41"/>
      <c r="F263" s="246" t="s">
        <v>640</v>
      </c>
      <c r="G263" s="41"/>
      <c r="H263" s="41"/>
      <c r="I263" s="149"/>
      <c r="J263" s="41"/>
      <c r="K263" s="41"/>
      <c r="L263" s="45"/>
      <c r="M263" s="244"/>
      <c r="N263" s="245"/>
      <c r="O263" s="86"/>
      <c r="P263" s="86"/>
      <c r="Q263" s="86"/>
      <c r="R263" s="86"/>
      <c r="S263" s="86"/>
      <c r="T263" s="87"/>
      <c r="U263" s="39"/>
      <c r="V263" s="39"/>
      <c r="W263" s="39"/>
      <c r="X263" s="39"/>
      <c r="Y263" s="39"/>
      <c r="Z263" s="39"/>
      <c r="AA263" s="39"/>
      <c r="AB263" s="39"/>
      <c r="AC263" s="39"/>
      <c r="AD263" s="39"/>
      <c r="AE263" s="39"/>
      <c r="AT263" s="17" t="s">
        <v>294</v>
      </c>
      <c r="AU263" s="17" t="s">
        <v>87</v>
      </c>
    </row>
    <row r="264" s="13" customFormat="1">
      <c r="A264" s="13"/>
      <c r="B264" s="247"/>
      <c r="C264" s="248"/>
      <c r="D264" s="242" t="s">
        <v>248</v>
      </c>
      <c r="E264" s="249" t="s">
        <v>39</v>
      </c>
      <c r="F264" s="250" t="s">
        <v>414</v>
      </c>
      <c r="G264" s="248"/>
      <c r="H264" s="251">
        <v>1</v>
      </c>
      <c r="I264" s="252"/>
      <c r="J264" s="248"/>
      <c r="K264" s="248"/>
      <c r="L264" s="253"/>
      <c r="M264" s="254"/>
      <c r="N264" s="255"/>
      <c r="O264" s="255"/>
      <c r="P264" s="255"/>
      <c r="Q264" s="255"/>
      <c r="R264" s="255"/>
      <c r="S264" s="255"/>
      <c r="T264" s="256"/>
      <c r="U264" s="13"/>
      <c r="V264" s="13"/>
      <c r="W264" s="13"/>
      <c r="X264" s="13"/>
      <c r="Y264" s="13"/>
      <c r="Z264" s="13"/>
      <c r="AA264" s="13"/>
      <c r="AB264" s="13"/>
      <c r="AC264" s="13"/>
      <c r="AD264" s="13"/>
      <c r="AE264" s="13"/>
      <c r="AT264" s="257" t="s">
        <v>248</v>
      </c>
      <c r="AU264" s="257" t="s">
        <v>87</v>
      </c>
      <c r="AV264" s="13" t="s">
        <v>89</v>
      </c>
      <c r="AW264" s="13" t="s">
        <v>41</v>
      </c>
      <c r="AX264" s="13" t="s">
        <v>87</v>
      </c>
      <c r="AY264" s="257" t="s">
        <v>235</v>
      </c>
    </row>
    <row r="265" s="2" customFormat="1" ht="33" customHeight="1">
      <c r="A265" s="39"/>
      <c r="B265" s="40"/>
      <c r="C265" s="229" t="s">
        <v>641</v>
      </c>
      <c r="D265" s="229" t="s">
        <v>238</v>
      </c>
      <c r="E265" s="230" t="s">
        <v>416</v>
      </c>
      <c r="F265" s="231" t="s">
        <v>417</v>
      </c>
      <c r="G265" s="232" t="s">
        <v>182</v>
      </c>
      <c r="H265" s="233">
        <v>208.05099999999999</v>
      </c>
      <c r="I265" s="234"/>
      <c r="J265" s="235">
        <f>ROUND(I265*H265,2)</f>
        <v>0</v>
      </c>
      <c r="K265" s="231" t="s">
        <v>241</v>
      </c>
      <c r="L265" s="45"/>
      <c r="M265" s="236" t="s">
        <v>39</v>
      </c>
      <c r="N265" s="237" t="s">
        <v>53</v>
      </c>
      <c r="O265" s="86"/>
      <c r="P265" s="238">
        <f>O265*H265</f>
        <v>0</v>
      </c>
      <c r="Q265" s="238">
        <v>0</v>
      </c>
      <c r="R265" s="238">
        <f>Q265*H265</f>
        <v>0</v>
      </c>
      <c r="S265" s="238">
        <v>0</v>
      </c>
      <c r="T265" s="239">
        <f>S265*H265</f>
        <v>0</v>
      </c>
      <c r="U265" s="39"/>
      <c r="V265" s="39"/>
      <c r="W265" s="39"/>
      <c r="X265" s="39"/>
      <c r="Y265" s="39"/>
      <c r="Z265" s="39"/>
      <c r="AA265" s="39"/>
      <c r="AB265" s="39"/>
      <c r="AC265" s="39"/>
      <c r="AD265" s="39"/>
      <c r="AE265" s="39"/>
      <c r="AR265" s="240" t="s">
        <v>389</v>
      </c>
      <c r="AT265" s="240" t="s">
        <v>238</v>
      </c>
      <c r="AU265" s="240" t="s">
        <v>87</v>
      </c>
      <c r="AY265" s="17" t="s">
        <v>235</v>
      </c>
      <c r="BE265" s="241">
        <f>IF(N265="základní",J265,0)</f>
        <v>0</v>
      </c>
      <c r="BF265" s="241">
        <f>IF(N265="snížená",J265,0)</f>
        <v>0</v>
      </c>
      <c r="BG265" s="241">
        <f>IF(N265="zákl. přenesená",J265,0)</f>
        <v>0</v>
      </c>
      <c r="BH265" s="241">
        <f>IF(N265="sníž. přenesená",J265,0)</f>
        <v>0</v>
      </c>
      <c r="BI265" s="241">
        <f>IF(N265="nulová",J265,0)</f>
        <v>0</v>
      </c>
      <c r="BJ265" s="17" t="s">
        <v>242</v>
      </c>
      <c r="BK265" s="241">
        <f>ROUND(I265*H265,2)</f>
        <v>0</v>
      </c>
      <c r="BL265" s="17" t="s">
        <v>389</v>
      </c>
      <c r="BM265" s="240" t="s">
        <v>531</v>
      </c>
    </row>
    <row r="266" s="2" customFormat="1">
      <c r="A266" s="39"/>
      <c r="B266" s="40"/>
      <c r="C266" s="41"/>
      <c r="D266" s="242" t="s">
        <v>244</v>
      </c>
      <c r="E266" s="41"/>
      <c r="F266" s="243" t="s">
        <v>419</v>
      </c>
      <c r="G266" s="41"/>
      <c r="H266" s="41"/>
      <c r="I266" s="149"/>
      <c r="J266" s="41"/>
      <c r="K266" s="41"/>
      <c r="L266" s="45"/>
      <c r="M266" s="244"/>
      <c r="N266" s="245"/>
      <c r="O266" s="86"/>
      <c r="P266" s="86"/>
      <c r="Q266" s="86"/>
      <c r="R266" s="86"/>
      <c r="S266" s="86"/>
      <c r="T266" s="87"/>
      <c r="U266" s="39"/>
      <c r="V266" s="39"/>
      <c r="W266" s="39"/>
      <c r="X266" s="39"/>
      <c r="Y266" s="39"/>
      <c r="Z266" s="39"/>
      <c r="AA266" s="39"/>
      <c r="AB266" s="39"/>
      <c r="AC266" s="39"/>
      <c r="AD266" s="39"/>
      <c r="AE266" s="39"/>
      <c r="AT266" s="17" t="s">
        <v>244</v>
      </c>
      <c r="AU266" s="17" t="s">
        <v>87</v>
      </c>
    </row>
    <row r="267" s="2" customFormat="1">
      <c r="A267" s="39"/>
      <c r="B267" s="40"/>
      <c r="C267" s="41"/>
      <c r="D267" s="242" t="s">
        <v>246</v>
      </c>
      <c r="E267" s="41"/>
      <c r="F267" s="246" t="s">
        <v>412</v>
      </c>
      <c r="G267" s="41"/>
      <c r="H267" s="41"/>
      <c r="I267" s="149"/>
      <c r="J267" s="41"/>
      <c r="K267" s="41"/>
      <c r="L267" s="45"/>
      <c r="M267" s="244"/>
      <c r="N267" s="245"/>
      <c r="O267" s="86"/>
      <c r="P267" s="86"/>
      <c r="Q267" s="86"/>
      <c r="R267" s="86"/>
      <c r="S267" s="86"/>
      <c r="T267" s="87"/>
      <c r="U267" s="39"/>
      <c r="V267" s="39"/>
      <c r="W267" s="39"/>
      <c r="X267" s="39"/>
      <c r="Y267" s="39"/>
      <c r="Z267" s="39"/>
      <c r="AA267" s="39"/>
      <c r="AB267" s="39"/>
      <c r="AC267" s="39"/>
      <c r="AD267" s="39"/>
      <c r="AE267" s="39"/>
      <c r="AT267" s="17" t="s">
        <v>246</v>
      </c>
      <c r="AU267" s="17" t="s">
        <v>87</v>
      </c>
    </row>
    <row r="268" s="2" customFormat="1">
      <c r="A268" s="39"/>
      <c r="B268" s="40"/>
      <c r="C268" s="41"/>
      <c r="D268" s="242" t="s">
        <v>294</v>
      </c>
      <c r="E268" s="41"/>
      <c r="F268" s="246" t="s">
        <v>623</v>
      </c>
      <c r="G268" s="41"/>
      <c r="H268" s="41"/>
      <c r="I268" s="149"/>
      <c r="J268" s="41"/>
      <c r="K268" s="41"/>
      <c r="L268" s="45"/>
      <c r="M268" s="244"/>
      <c r="N268" s="245"/>
      <c r="O268" s="86"/>
      <c r="P268" s="86"/>
      <c r="Q268" s="86"/>
      <c r="R268" s="86"/>
      <c r="S268" s="86"/>
      <c r="T268" s="87"/>
      <c r="U268" s="39"/>
      <c r="V268" s="39"/>
      <c r="W268" s="39"/>
      <c r="X268" s="39"/>
      <c r="Y268" s="39"/>
      <c r="Z268" s="39"/>
      <c r="AA268" s="39"/>
      <c r="AB268" s="39"/>
      <c r="AC268" s="39"/>
      <c r="AD268" s="39"/>
      <c r="AE268" s="39"/>
      <c r="AT268" s="17" t="s">
        <v>294</v>
      </c>
      <c r="AU268" s="17" t="s">
        <v>87</v>
      </c>
    </row>
    <row r="269" s="13" customFormat="1">
      <c r="A269" s="13"/>
      <c r="B269" s="247"/>
      <c r="C269" s="248"/>
      <c r="D269" s="242" t="s">
        <v>248</v>
      </c>
      <c r="E269" s="249" t="s">
        <v>556</v>
      </c>
      <c r="F269" s="250" t="s">
        <v>642</v>
      </c>
      <c r="G269" s="248"/>
      <c r="H269" s="251">
        <v>161.011</v>
      </c>
      <c r="I269" s="252"/>
      <c r="J269" s="248"/>
      <c r="K269" s="248"/>
      <c r="L269" s="253"/>
      <c r="M269" s="254"/>
      <c r="N269" s="255"/>
      <c r="O269" s="255"/>
      <c r="P269" s="255"/>
      <c r="Q269" s="255"/>
      <c r="R269" s="255"/>
      <c r="S269" s="255"/>
      <c r="T269" s="256"/>
      <c r="U269" s="13"/>
      <c r="V269" s="13"/>
      <c r="W269" s="13"/>
      <c r="X269" s="13"/>
      <c r="Y269" s="13"/>
      <c r="Z269" s="13"/>
      <c r="AA269" s="13"/>
      <c r="AB269" s="13"/>
      <c r="AC269" s="13"/>
      <c r="AD269" s="13"/>
      <c r="AE269" s="13"/>
      <c r="AT269" s="257" t="s">
        <v>248</v>
      </c>
      <c r="AU269" s="257" t="s">
        <v>87</v>
      </c>
      <c r="AV269" s="13" t="s">
        <v>89</v>
      </c>
      <c r="AW269" s="13" t="s">
        <v>41</v>
      </c>
      <c r="AX269" s="13" t="s">
        <v>80</v>
      </c>
      <c r="AY269" s="257" t="s">
        <v>235</v>
      </c>
    </row>
    <row r="270" s="13" customFormat="1">
      <c r="A270" s="13"/>
      <c r="B270" s="247"/>
      <c r="C270" s="248"/>
      <c r="D270" s="242" t="s">
        <v>248</v>
      </c>
      <c r="E270" s="249" t="s">
        <v>39</v>
      </c>
      <c r="F270" s="250" t="s">
        <v>643</v>
      </c>
      <c r="G270" s="248"/>
      <c r="H270" s="251">
        <v>47.039999999999999</v>
      </c>
      <c r="I270" s="252"/>
      <c r="J270" s="248"/>
      <c r="K270" s="248"/>
      <c r="L270" s="253"/>
      <c r="M270" s="254"/>
      <c r="N270" s="255"/>
      <c r="O270" s="255"/>
      <c r="P270" s="255"/>
      <c r="Q270" s="255"/>
      <c r="R270" s="255"/>
      <c r="S270" s="255"/>
      <c r="T270" s="256"/>
      <c r="U270" s="13"/>
      <c r="V270" s="13"/>
      <c r="W270" s="13"/>
      <c r="X270" s="13"/>
      <c r="Y270" s="13"/>
      <c r="Z270" s="13"/>
      <c r="AA270" s="13"/>
      <c r="AB270" s="13"/>
      <c r="AC270" s="13"/>
      <c r="AD270" s="13"/>
      <c r="AE270" s="13"/>
      <c r="AT270" s="257" t="s">
        <v>248</v>
      </c>
      <c r="AU270" s="257" t="s">
        <v>87</v>
      </c>
      <c r="AV270" s="13" t="s">
        <v>89</v>
      </c>
      <c r="AW270" s="13" t="s">
        <v>41</v>
      </c>
      <c r="AX270" s="13" t="s">
        <v>80</v>
      </c>
      <c r="AY270" s="257" t="s">
        <v>235</v>
      </c>
    </row>
    <row r="271" s="14" customFormat="1">
      <c r="A271" s="14"/>
      <c r="B271" s="258"/>
      <c r="C271" s="259"/>
      <c r="D271" s="242" t="s">
        <v>248</v>
      </c>
      <c r="E271" s="260" t="s">
        <v>39</v>
      </c>
      <c r="F271" s="261" t="s">
        <v>250</v>
      </c>
      <c r="G271" s="259"/>
      <c r="H271" s="262">
        <v>208.05099999999999</v>
      </c>
      <c r="I271" s="263"/>
      <c r="J271" s="259"/>
      <c r="K271" s="259"/>
      <c r="L271" s="264"/>
      <c r="M271" s="265"/>
      <c r="N271" s="266"/>
      <c r="O271" s="266"/>
      <c r="P271" s="266"/>
      <c r="Q271" s="266"/>
      <c r="R271" s="266"/>
      <c r="S271" s="266"/>
      <c r="T271" s="267"/>
      <c r="U271" s="14"/>
      <c r="V271" s="14"/>
      <c r="W271" s="14"/>
      <c r="X271" s="14"/>
      <c r="Y271" s="14"/>
      <c r="Z271" s="14"/>
      <c r="AA271" s="14"/>
      <c r="AB271" s="14"/>
      <c r="AC271" s="14"/>
      <c r="AD271" s="14"/>
      <c r="AE271" s="14"/>
      <c r="AT271" s="268" t="s">
        <v>248</v>
      </c>
      <c r="AU271" s="268" t="s">
        <v>87</v>
      </c>
      <c r="AV271" s="14" t="s">
        <v>242</v>
      </c>
      <c r="AW271" s="14" t="s">
        <v>41</v>
      </c>
      <c r="AX271" s="14" t="s">
        <v>87</v>
      </c>
      <c r="AY271" s="268" t="s">
        <v>235</v>
      </c>
    </row>
    <row r="272" s="2" customFormat="1" ht="21.75" customHeight="1">
      <c r="A272" s="39"/>
      <c r="B272" s="40"/>
      <c r="C272" s="229" t="s">
        <v>644</v>
      </c>
      <c r="D272" s="229" t="s">
        <v>238</v>
      </c>
      <c r="E272" s="230" t="s">
        <v>535</v>
      </c>
      <c r="F272" s="231" t="s">
        <v>536</v>
      </c>
      <c r="G272" s="232" t="s">
        <v>182</v>
      </c>
      <c r="H272" s="233">
        <v>251.571</v>
      </c>
      <c r="I272" s="234"/>
      <c r="J272" s="235">
        <f>ROUND(I272*H272,2)</f>
        <v>0</v>
      </c>
      <c r="K272" s="231" t="s">
        <v>241</v>
      </c>
      <c r="L272" s="45"/>
      <c r="M272" s="236" t="s">
        <v>39</v>
      </c>
      <c r="N272" s="237" t="s">
        <v>53</v>
      </c>
      <c r="O272" s="86"/>
      <c r="P272" s="238">
        <f>O272*H272</f>
        <v>0</v>
      </c>
      <c r="Q272" s="238">
        <v>0</v>
      </c>
      <c r="R272" s="238">
        <f>Q272*H272</f>
        <v>0</v>
      </c>
      <c r="S272" s="238">
        <v>0</v>
      </c>
      <c r="T272" s="239">
        <f>S272*H272</f>
        <v>0</v>
      </c>
      <c r="U272" s="39"/>
      <c r="V272" s="39"/>
      <c r="W272" s="39"/>
      <c r="X272" s="39"/>
      <c r="Y272" s="39"/>
      <c r="Z272" s="39"/>
      <c r="AA272" s="39"/>
      <c r="AB272" s="39"/>
      <c r="AC272" s="39"/>
      <c r="AD272" s="39"/>
      <c r="AE272" s="39"/>
      <c r="AR272" s="240" t="s">
        <v>389</v>
      </c>
      <c r="AT272" s="240" t="s">
        <v>238</v>
      </c>
      <c r="AU272" s="240" t="s">
        <v>87</v>
      </c>
      <c r="AY272" s="17" t="s">
        <v>235</v>
      </c>
      <c r="BE272" s="241">
        <f>IF(N272="základní",J272,0)</f>
        <v>0</v>
      </c>
      <c r="BF272" s="241">
        <f>IF(N272="snížená",J272,0)</f>
        <v>0</v>
      </c>
      <c r="BG272" s="241">
        <f>IF(N272="zákl. přenesená",J272,0)</f>
        <v>0</v>
      </c>
      <c r="BH272" s="241">
        <f>IF(N272="sníž. přenesená",J272,0)</f>
        <v>0</v>
      </c>
      <c r="BI272" s="241">
        <f>IF(N272="nulová",J272,0)</f>
        <v>0</v>
      </c>
      <c r="BJ272" s="17" t="s">
        <v>242</v>
      </c>
      <c r="BK272" s="241">
        <f>ROUND(I272*H272,2)</f>
        <v>0</v>
      </c>
      <c r="BL272" s="17" t="s">
        <v>389</v>
      </c>
      <c r="BM272" s="240" t="s">
        <v>537</v>
      </c>
    </row>
    <row r="273" s="2" customFormat="1">
      <c r="A273" s="39"/>
      <c r="B273" s="40"/>
      <c r="C273" s="41"/>
      <c r="D273" s="242" t="s">
        <v>244</v>
      </c>
      <c r="E273" s="41"/>
      <c r="F273" s="243" t="s">
        <v>538</v>
      </c>
      <c r="G273" s="41"/>
      <c r="H273" s="41"/>
      <c r="I273" s="149"/>
      <c r="J273" s="41"/>
      <c r="K273" s="41"/>
      <c r="L273" s="45"/>
      <c r="M273" s="244"/>
      <c r="N273" s="245"/>
      <c r="O273" s="86"/>
      <c r="P273" s="86"/>
      <c r="Q273" s="86"/>
      <c r="R273" s="86"/>
      <c r="S273" s="86"/>
      <c r="T273" s="87"/>
      <c r="U273" s="39"/>
      <c r="V273" s="39"/>
      <c r="W273" s="39"/>
      <c r="X273" s="39"/>
      <c r="Y273" s="39"/>
      <c r="Z273" s="39"/>
      <c r="AA273" s="39"/>
      <c r="AB273" s="39"/>
      <c r="AC273" s="39"/>
      <c r="AD273" s="39"/>
      <c r="AE273" s="39"/>
      <c r="AT273" s="17" t="s">
        <v>244</v>
      </c>
      <c r="AU273" s="17" t="s">
        <v>87</v>
      </c>
    </row>
    <row r="274" s="2" customFormat="1">
      <c r="A274" s="39"/>
      <c r="B274" s="40"/>
      <c r="C274" s="41"/>
      <c r="D274" s="242" t="s">
        <v>246</v>
      </c>
      <c r="E274" s="41"/>
      <c r="F274" s="246" t="s">
        <v>539</v>
      </c>
      <c r="G274" s="41"/>
      <c r="H274" s="41"/>
      <c r="I274" s="149"/>
      <c r="J274" s="41"/>
      <c r="K274" s="41"/>
      <c r="L274" s="45"/>
      <c r="M274" s="244"/>
      <c r="N274" s="245"/>
      <c r="O274" s="86"/>
      <c r="P274" s="86"/>
      <c r="Q274" s="86"/>
      <c r="R274" s="86"/>
      <c r="S274" s="86"/>
      <c r="T274" s="87"/>
      <c r="U274" s="39"/>
      <c r="V274" s="39"/>
      <c r="W274" s="39"/>
      <c r="X274" s="39"/>
      <c r="Y274" s="39"/>
      <c r="Z274" s="39"/>
      <c r="AA274" s="39"/>
      <c r="AB274" s="39"/>
      <c r="AC274" s="39"/>
      <c r="AD274" s="39"/>
      <c r="AE274" s="39"/>
      <c r="AT274" s="17" t="s">
        <v>246</v>
      </c>
      <c r="AU274" s="17" t="s">
        <v>87</v>
      </c>
    </row>
    <row r="275" s="13" customFormat="1">
      <c r="A275" s="13"/>
      <c r="B275" s="247"/>
      <c r="C275" s="248"/>
      <c r="D275" s="242" t="s">
        <v>248</v>
      </c>
      <c r="E275" s="249" t="s">
        <v>39</v>
      </c>
      <c r="F275" s="250" t="s">
        <v>556</v>
      </c>
      <c r="G275" s="248"/>
      <c r="H275" s="251">
        <v>161.011</v>
      </c>
      <c r="I275" s="252"/>
      <c r="J275" s="248"/>
      <c r="K275" s="248"/>
      <c r="L275" s="253"/>
      <c r="M275" s="254"/>
      <c r="N275" s="255"/>
      <c r="O275" s="255"/>
      <c r="P275" s="255"/>
      <c r="Q275" s="255"/>
      <c r="R275" s="255"/>
      <c r="S275" s="255"/>
      <c r="T275" s="256"/>
      <c r="U275" s="13"/>
      <c r="V275" s="13"/>
      <c r="W275" s="13"/>
      <c r="X275" s="13"/>
      <c r="Y275" s="13"/>
      <c r="Z275" s="13"/>
      <c r="AA275" s="13"/>
      <c r="AB275" s="13"/>
      <c r="AC275" s="13"/>
      <c r="AD275" s="13"/>
      <c r="AE275" s="13"/>
      <c r="AT275" s="257" t="s">
        <v>248</v>
      </c>
      <c r="AU275" s="257" t="s">
        <v>87</v>
      </c>
      <c r="AV275" s="13" t="s">
        <v>89</v>
      </c>
      <c r="AW275" s="13" t="s">
        <v>4</v>
      </c>
      <c r="AX275" s="13" t="s">
        <v>80</v>
      </c>
      <c r="AY275" s="257" t="s">
        <v>235</v>
      </c>
    </row>
    <row r="276" s="13" customFormat="1">
      <c r="A276" s="13"/>
      <c r="B276" s="247"/>
      <c r="C276" s="248"/>
      <c r="D276" s="242" t="s">
        <v>248</v>
      </c>
      <c r="E276" s="249" t="s">
        <v>565</v>
      </c>
      <c r="F276" s="250" t="s">
        <v>645</v>
      </c>
      <c r="G276" s="248"/>
      <c r="H276" s="251">
        <v>43.520000000000003</v>
      </c>
      <c r="I276" s="252"/>
      <c r="J276" s="248"/>
      <c r="K276" s="248"/>
      <c r="L276" s="253"/>
      <c r="M276" s="254"/>
      <c r="N276" s="255"/>
      <c r="O276" s="255"/>
      <c r="P276" s="255"/>
      <c r="Q276" s="255"/>
      <c r="R276" s="255"/>
      <c r="S276" s="255"/>
      <c r="T276" s="256"/>
      <c r="U276" s="13"/>
      <c r="V276" s="13"/>
      <c r="W276" s="13"/>
      <c r="X276" s="13"/>
      <c r="Y276" s="13"/>
      <c r="Z276" s="13"/>
      <c r="AA276" s="13"/>
      <c r="AB276" s="13"/>
      <c r="AC276" s="13"/>
      <c r="AD276" s="13"/>
      <c r="AE276" s="13"/>
      <c r="AT276" s="257" t="s">
        <v>248</v>
      </c>
      <c r="AU276" s="257" t="s">
        <v>87</v>
      </c>
      <c r="AV276" s="13" t="s">
        <v>89</v>
      </c>
      <c r="AW276" s="13" t="s">
        <v>41</v>
      </c>
      <c r="AX276" s="13" t="s">
        <v>80</v>
      </c>
      <c r="AY276" s="257" t="s">
        <v>235</v>
      </c>
    </row>
    <row r="277" s="13" customFormat="1">
      <c r="A277" s="13"/>
      <c r="B277" s="247"/>
      <c r="C277" s="248"/>
      <c r="D277" s="242" t="s">
        <v>248</v>
      </c>
      <c r="E277" s="249" t="s">
        <v>39</v>
      </c>
      <c r="F277" s="250" t="s">
        <v>643</v>
      </c>
      <c r="G277" s="248"/>
      <c r="H277" s="251">
        <v>47.039999999999999</v>
      </c>
      <c r="I277" s="252"/>
      <c r="J277" s="248"/>
      <c r="K277" s="248"/>
      <c r="L277" s="253"/>
      <c r="M277" s="254"/>
      <c r="N277" s="255"/>
      <c r="O277" s="255"/>
      <c r="P277" s="255"/>
      <c r="Q277" s="255"/>
      <c r="R277" s="255"/>
      <c r="S277" s="255"/>
      <c r="T277" s="256"/>
      <c r="U277" s="13"/>
      <c r="V277" s="13"/>
      <c r="W277" s="13"/>
      <c r="X277" s="13"/>
      <c r="Y277" s="13"/>
      <c r="Z277" s="13"/>
      <c r="AA277" s="13"/>
      <c r="AB277" s="13"/>
      <c r="AC277" s="13"/>
      <c r="AD277" s="13"/>
      <c r="AE277" s="13"/>
      <c r="AT277" s="257" t="s">
        <v>248</v>
      </c>
      <c r="AU277" s="257" t="s">
        <v>87</v>
      </c>
      <c r="AV277" s="13" t="s">
        <v>89</v>
      </c>
      <c r="AW277" s="13" t="s">
        <v>41</v>
      </c>
      <c r="AX277" s="13" t="s">
        <v>80</v>
      </c>
      <c r="AY277" s="257" t="s">
        <v>235</v>
      </c>
    </row>
    <row r="278" s="14" customFormat="1">
      <c r="A278" s="14"/>
      <c r="B278" s="258"/>
      <c r="C278" s="259"/>
      <c r="D278" s="242" t="s">
        <v>248</v>
      </c>
      <c r="E278" s="260" t="s">
        <v>39</v>
      </c>
      <c r="F278" s="261" t="s">
        <v>250</v>
      </c>
      <c r="G278" s="259"/>
      <c r="H278" s="262">
        <v>251.571</v>
      </c>
      <c r="I278" s="263"/>
      <c r="J278" s="259"/>
      <c r="K278" s="259"/>
      <c r="L278" s="264"/>
      <c r="M278" s="265"/>
      <c r="N278" s="266"/>
      <c r="O278" s="266"/>
      <c r="P278" s="266"/>
      <c r="Q278" s="266"/>
      <c r="R278" s="266"/>
      <c r="S278" s="266"/>
      <c r="T278" s="267"/>
      <c r="U278" s="14"/>
      <c r="V278" s="14"/>
      <c r="W278" s="14"/>
      <c r="X278" s="14"/>
      <c r="Y278" s="14"/>
      <c r="Z278" s="14"/>
      <c r="AA278" s="14"/>
      <c r="AB278" s="14"/>
      <c r="AC278" s="14"/>
      <c r="AD278" s="14"/>
      <c r="AE278" s="14"/>
      <c r="AT278" s="268" t="s">
        <v>248</v>
      </c>
      <c r="AU278" s="268" t="s">
        <v>87</v>
      </c>
      <c r="AV278" s="14" t="s">
        <v>242</v>
      </c>
      <c r="AW278" s="14" t="s">
        <v>41</v>
      </c>
      <c r="AX278" s="14" t="s">
        <v>87</v>
      </c>
      <c r="AY278" s="268" t="s">
        <v>235</v>
      </c>
    </row>
    <row r="279" s="2" customFormat="1" ht="21.75" customHeight="1">
      <c r="A279" s="39"/>
      <c r="B279" s="40"/>
      <c r="C279" s="229" t="s">
        <v>646</v>
      </c>
      <c r="D279" s="229" t="s">
        <v>238</v>
      </c>
      <c r="E279" s="230" t="s">
        <v>425</v>
      </c>
      <c r="F279" s="231" t="s">
        <v>426</v>
      </c>
      <c r="G279" s="232" t="s">
        <v>182</v>
      </c>
      <c r="H279" s="233">
        <v>0.497</v>
      </c>
      <c r="I279" s="234"/>
      <c r="J279" s="235">
        <f>ROUND(I279*H279,2)</f>
        <v>0</v>
      </c>
      <c r="K279" s="231" t="s">
        <v>241</v>
      </c>
      <c r="L279" s="45"/>
      <c r="M279" s="236" t="s">
        <v>39</v>
      </c>
      <c r="N279" s="237" t="s">
        <v>53</v>
      </c>
      <c r="O279" s="86"/>
      <c r="P279" s="238">
        <f>O279*H279</f>
        <v>0</v>
      </c>
      <c r="Q279" s="238">
        <v>0</v>
      </c>
      <c r="R279" s="238">
        <f>Q279*H279</f>
        <v>0</v>
      </c>
      <c r="S279" s="238">
        <v>0</v>
      </c>
      <c r="T279" s="239">
        <f>S279*H279</f>
        <v>0</v>
      </c>
      <c r="U279" s="39"/>
      <c r="V279" s="39"/>
      <c r="W279" s="39"/>
      <c r="X279" s="39"/>
      <c r="Y279" s="39"/>
      <c r="Z279" s="39"/>
      <c r="AA279" s="39"/>
      <c r="AB279" s="39"/>
      <c r="AC279" s="39"/>
      <c r="AD279" s="39"/>
      <c r="AE279" s="39"/>
      <c r="AR279" s="240" t="s">
        <v>389</v>
      </c>
      <c r="AT279" s="240" t="s">
        <v>238</v>
      </c>
      <c r="AU279" s="240" t="s">
        <v>87</v>
      </c>
      <c r="AY279" s="17" t="s">
        <v>235</v>
      </c>
      <c r="BE279" s="241">
        <f>IF(N279="základní",J279,0)</f>
        <v>0</v>
      </c>
      <c r="BF279" s="241">
        <f>IF(N279="snížená",J279,0)</f>
        <v>0</v>
      </c>
      <c r="BG279" s="241">
        <f>IF(N279="zákl. přenesená",J279,0)</f>
        <v>0</v>
      </c>
      <c r="BH279" s="241">
        <f>IF(N279="sníž. přenesená",J279,0)</f>
        <v>0</v>
      </c>
      <c r="BI279" s="241">
        <f>IF(N279="nulová",J279,0)</f>
        <v>0</v>
      </c>
      <c r="BJ279" s="17" t="s">
        <v>242</v>
      </c>
      <c r="BK279" s="241">
        <f>ROUND(I279*H279,2)</f>
        <v>0</v>
      </c>
      <c r="BL279" s="17" t="s">
        <v>389</v>
      </c>
      <c r="BM279" s="240" t="s">
        <v>543</v>
      </c>
    </row>
    <row r="280" s="2" customFormat="1">
      <c r="A280" s="39"/>
      <c r="B280" s="40"/>
      <c r="C280" s="41"/>
      <c r="D280" s="242" t="s">
        <v>244</v>
      </c>
      <c r="E280" s="41"/>
      <c r="F280" s="243" t="s">
        <v>428</v>
      </c>
      <c r="G280" s="41"/>
      <c r="H280" s="41"/>
      <c r="I280" s="149"/>
      <c r="J280" s="41"/>
      <c r="K280" s="41"/>
      <c r="L280" s="45"/>
      <c r="M280" s="244"/>
      <c r="N280" s="245"/>
      <c r="O280" s="86"/>
      <c r="P280" s="86"/>
      <c r="Q280" s="86"/>
      <c r="R280" s="86"/>
      <c r="S280" s="86"/>
      <c r="T280" s="87"/>
      <c r="U280" s="39"/>
      <c r="V280" s="39"/>
      <c r="W280" s="39"/>
      <c r="X280" s="39"/>
      <c r="Y280" s="39"/>
      <c r="Z280" s="39"/>
      <c r="AA280" s="39"/>
      <c r="AB280" s="39"/>
      <c r="AC280" s="39"/>
      <c r="AD280" s="39"/>
      <c r="AE280" s="39"/>
      <c r="AT280" s="17" t="s">
        <v>244</v>
      </c>
      <c r="AU280" s="17" t="s">
        <v>87</v>
      </c>
    </row>
    <row r="281" s="2" customFormat="1">
      <c r="A281" s="39"/>
      <c r="B281" s="40"/>
      <c r="C281" s="41"/>
      <c r="D281" s="242" t="s">
        <v>246</v>
      </c>
      <c r="E281" s="41"/>
      <c r="F281" s="246" t="s">
        <v>634</v>
      </c>
      <c r="G281" s="41"/>
      <c r="H281" s="41"/>
      <c r="I281" s="149"/>
      <c r="J281" s="41"/>
      <c r="K281" s="41"/>
      <c r="L281" s="45"/>
      <c r="M281" s="244"/>
      <c r="N281" s="245"/>
      <c r="O281" s="86"/>
      <c r="P281" s="86"/>
      <c r="Q281" s="86"/>
      <c r="R281" s="86"/>
      <c r="S281" s="86"/>
      <c r="T281" s="87"/>
      <c r="U281" s="39"/>
      <c r="V281" s="39"/>
      <c r="W281" s="39"/>
      <c r="X281" s="39"/>
      <c r="Y281" s="39"/>
      <c r="Z281" s="39"/>
      <c r="AA281" s="39"/>
      <c r="AB281" s="39"/>
      <c r="AC281" s="39"/>
      <c r="AD281" s="39"/>
      <c r="AE281" s="39"/>
      <c r="AT281" s="17" t="s">
        <v>246</v>
      </c>
      <c r="AU281" s="17" t="s">
        <v>87</v>
      </c>
    </row>
    <row r="282" s="13" customFormat="1">
      <c r="A282" s="13"/>
      <c r="B282" s="247"/>
      <c r="C282" s="248"/>
      <c r="D282" s="242" t="s">
        <v>248</v>
      </c>
      <c r="E282" s="249" t="s">
        <v>39</v>
      </c>
      <c r="F282" s="250" t="s">
        <v>647</v>
      </c>
      <c r="G282" s="248"/>
      <c r="H282" s="251">
        <v>0.497</v>
      </c>
      <c r="I282" s="252"/>
      <c r="J282" s="248"/>
      <c r="K282" s="248"/>
      <c r="L282" s="253"/>
      <c r="M282" s="254"/>
      <c r="N282" s="255"/>
      <c r="O282" s="255"/>
      <c r="P282" s="255"/>
      <c r="Q282" s="255"/>
      <c r="R282" s="255"/>
      <c r="S282" s="255"/>
      <c r="T282" s="256"/>
      <c r="U282" s="13"/>
      <c r="V282" s="13"/>
      <c r="W282" s="13"/>
      <c r="X282" s="13"/>
      <c r="Y282" s="13"/>
      <c r="Z282" s="13"/>
      <c r="AA282" s="13"/>
      <c r="AB282" s="13"/>
      <c r="AC282" s="13"/>
      <c r="AD282" s="13"/>
      <c r="AE282" s="13"/>
      <c r="AT282" s="257" t="s">
        <v>248</v>
      </c>
      <c r="AU282" s="257" t="s">
        <v>87</v>
      </c>
      <c r="AV282" s="13" t="s">
        <v>89</v>
      </c>
      <c r="AW282" s="13" t="s">
        <v>41</v>
      </c>
      <c r="AX282" s="13" t="s">
        <v>80</v>
      </c>
      <c r="AY282" s="257" t="s">
        <v>235</v>
      </c>
    </row>
    <row r="283" s="14" customFormat="1">
      <c r="A283" s="14"/>
      <c r="B283" s="258"/>
      <c r="C283" s="259"/>
      <c r="D283" s="242" t="s">
        <v>248</v>
      </c>
      <c r="E283" s="260" t="s">
        <v>39</v>
      </c>
      <c r="F283" s="261" t="s">
        <v>250</v>
      </c>
      <c r="G283" s="259"/>
      <c r="H283" s="262">
        <v>0.497</v>
      </c>
      <c r="I283" s="263"/>
      <c r="J283" s="259"/>
      <c r="K283" s="259"/>
      <c r="L283" s="264"/>
      <c r="M283" s="279"/>
      <c r="N283" s="280"/>
      <c r="O283" s="280"/>
      <c r="P283" s="280"/>
      <c r="Q283" s="280"/>
      <c r="R283" s="280"/>
      <c r="S283" s="280"/>
      <c r="T283" s="281"/>
      <c r="U283" s="14"/>
      <c r="V283" s="14"/>
      <c r="W283" s="14"/>
      <c r="X283" s="14"/>
      <c r="Y283" s="14"/>
      <c r="Z283" s="14"/>
      <c r="AA283" s="14"/>
      <c r="AB283" s="14"/>
      <c r="AC283" s="14"/>
      <c r="AD283" s="14"/>
      <c r="AE283" s="14"/>
      <c r="AT283" s="268" t="s">
        <v>248</v>
      </c>
      <c r="AU283" s="268" t="s">
        <v>87</v>
      </c>
      <c r="AV283" s="14" t="s">
        <v>242</v>
      </c>
      <c r="AW283" s="14" t="s">
        <v>41</v>
      </c>
      <c r="AX283" s="14" t="s">
        <v>87</v>
      </c>
      <c r="AY283" s="268" t="s">
        <v>235</v>
      </c>
    </row>
    <row r="284" s="2" customFormat="1" ht="6.96" customHeight="1">
      <c r="A284" s="39"/>
      <c r="B284" s="61"/>
      <c r="C284" s="62"/>
      <c r="D284" s="62"/>
      <c r="E284" s="62"/>
      <c r="F284" s="62"/>
      <c r="G284" s="62"/>
      <c r="H284" s="62"/>
      <c r="I284" s="178"/>
      <c r="J284" s="62"/>
      <c r="K284" s="62"/>
      <c r="L284" s="45"/>
      <c r="M284" s="39"/>
      <c r="O284" s="39"/>
      <c r="P284" s="39"/>
      <c r="Q284" s="39"/>
      <c r="R284" s="39"/>
      <c r="S284" s="39"/>
      <c r="T284" s="39"/>
      <c r="U284" s="39"/>
      <c r="V284" s="39"/>
      <c r="W284" s="39"/>
      <c r="X284" s="39"/>
      <c r="Y284" s="39"/>
      <c r="Z284" s="39"/>
      <c r="AA284" s="39"/>
      <c r="AB284" s="39"/>
      <c r="AC284" s="39"/>
      <c r="AD284" s="39"/>
      <c r="AE284" s="39"/>
    </row>
  </sheetData>
  <sheetProtection sheet="1" autoFilter="0" formatColumns="0" formatRows="0" objects="1" scenarios="1" spinCount="100000" saltValue="MRO1ztKJPDDjcfJKuJzLoa+dshCRWOw7aNsOITWYWSzB3O1wkPk4Vc0Yn2Wgc/k5mLPMGrjxt2JIr70CHKYsnw==" hashValue="Vk8tEBgW2HXuexlQMT/Q86DtaCywbiDJaX5Qax79m/GlIEq++az8gJ9PF65oUY34a+Ba68k8+aP0/rx1F3la5g==" algorithmName="SHA-512" password="CC35"/>
  <autoFilter ref="C88:K28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107</v>
      </c>
      <c r="AZ2" s="141" t="s">
        <v>648</v>
      </c>
      <c r="BA2" s="141" t="s">
        <v>649</v>
      </c>
      <c r="BB2" s="141" t="s">
        <v>191</v>
      </c>
      <c r="BC2" s="141" t="s">
        <v>344</v>
      </c>
      <c r="BD2" s="141" t="s">
        <v>89</v>
      </c>
    </row>
    <row r="3" hidden="1" s="1" customFormat="1" ht="6.96" customHeight="1">
      <c r="B3" s="142"/>
      <c r="C3" s="143"/>
      <c r="D3" s="143"/>
      <c r="E3" s="143"/>
      <c r="F3" s="143"/>
      <c r="G3" s="143"/>
      <c r="H3" s="143"/>
      <c r="I3" s="144"/>
      <c r="J3" s="143"/>
      <c r="K3" s="143"/>
      <c r="L3" s="20"/>
      <c r="AT3" s="17" t="s">
        <v>89</v>
      </c>
      <c r="AZ3" s="141" t="s">
        <v>650</v>
      </c>
      <c r="BA3" s="141" t="s">
        <v>433</v>
      </c>
      <c r="BB3" s="141" t="s">
        <v>197</v>
      </c>
      <c r="BC3" s="141" t="s">
        <v>651</v>
      </c>
      <c r="BD3" s="141" t="s">
        <v>89</v>
      </c>
    </row>
    <row r="4" hidden="1" s="1" customFormat="1" ht="24.96" customHeight="1">
      <c r="B4" s="20"/>
      <c r="D4" s="145" t="s">
        <v>188</v>
      </c>
      <c r="I4" s="140"/>
      <c r="L4" s="20"/>
      <c r="M4" s="146" t="s">
        <v>10</v>
      </c>
      <c r="AT4" s="17" t="s">
        <v>41</v>
      </c>
      <c r="AZ4" s="141" t="s">
        <v>652</v>
      </c>
      <c r="BA4" s="141" t="s">
        <v>653</v>
      </c>
      <c r="BB4" s="141" t="s">
        <v>182</v>
      </c>
      <c r="BC4" s="141" t="s">
        <v>654</v>
      </c>
      <c r="BD4" s="141" t="s">
        <v>89</v>
      </c>
    </row>
    <row r="5" hidden="1" s="1" customFormat="1" ht="6.96" customHeight="1">
      <c r="B5" s="20"/>
      <c r="I5" s="140"/>
      <c r="L5" s="20"/>
      <c r="AZ5" s="141" t="s">
        <v>655</v>
      </c>
      <c r="BA5" s="141" t="s">
        <v>656</v>
      </c>
      <c r="BB5" s="141" t="s">
        <v>191</v>
      </c>
      <c r="BC5" s="141" t="s">
        <v>258</v>
      </c>
      <c r="BD5" s="141" t="s">
        <v>89</v>
      </c>
    </row>
    <row r="6" hidden="1" s="1" customFormat="1" ht="12" customHeight="1">
      <c r="B6" s="20"/>
      <c r="D6" s="147" t="s">
        <v>16</v>
      </c>
      <c r="I6" s="140"/>
      <c r="L6" s="20"/>
      <c r="AZ6" s="141" t="s">
        <v>657</v>
      </c>
      <c r="BA6" s="141" t="s">
        <v>658</v>
      </c>
      <c r="BB6" s="141" t="s">
        <v>197</v>
      </c>
      <c r="BC6" s="141" t="s">
        <v>659</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660</v>
      </c>
      <c r="BA7" s="141" t="s">
        <v>661</v>
      </c>
      <c r="BB7" s="141" t="s">
        <v>447</v>
      </c>
      <c r="BC7" s="141" t="s">
        <v>662</v>
      </c>
      <c r="BD7" s="141" t="s">
        <v>89</v>
      </c>
    </row>
    <row r="8" hidden="1" s="1" customFormat="1" ht="12" customHeight="1">
      <c r="B8" s="20"/>
      <c r="D8" s="147" t="s">
        <v>202</v>
      </c>
      <c r="I8" s="140"/>
      <c r="L8" s="20"/>
      <c r="AZ8" s="141" t="s">
        <v>663</v>
      </c>
      <c r="BA8" s="141" t="s">
        <v>664</v>
      </c>
      <c r="BB8" s="141" t="s">
        <v>197</v>
      </c>
      <c r="BC8" s="141" t="s">
        <v>665</v>
      </c>
      <c r="BD8" s="141" t="s">
        <v>89</v>
      </c>
    </row>
    <row r="9" hidden="1" s="2" customFormat="1" ht="16.5" customHeight="1">
      <c r="A9" s="39"/>
      <c r="B9" s="45"/>
      <c r="C9" s="39"/>
      <c r="D9" s="39"/>
      <c r="E9" s="148" t="s">
        <v>666</v>
      </c>
      <c r="F9" s="39"/>
      <c r="G9" s="39"/>
      <c r="H9" s="39"/>
      <c r="I9" s="149"/>
      <c r="J9" s="39"/>
      <c r="K9" s="39"/>
      <c r="L9" s="150"/>
      <c r="S9" s="39"/>
      <c r="T9" s="39"/>
      <c r="U9" s="39"/>
      <c r="V9" s="39"/>
      <c r="W9" s="39"/>
      <c r="X9" s="39"/>
      <c r="Y9" s="39"/>
      <c r="Z9" s="39"/>
      <c r="AA9" s="39"/>
      <c r="AB9" s="39"/>
      <c r="AC9" s="39"/>
      <c r="AD9" s="39"/>
      <c r="AE9" s="39"/>
      <c r="AZ9" s="141" t="s">
        <v>667</v>
      </c>
      <c r="BA9" s="141" t="s">
        <v>460</v>
      </c>
      <c r="BB9" s="141" t="s">
        <v>191</v>
      </c>
      <c r="BC9" s="141" t="s">
        <v>668</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c r="AZ10" s="141" t="s">
        <v>669</v>
      </c>
      <c r="BA10" s="141" t="s">
        <v>670</v>
      </c>
      <c r="BB10" s="141" t="s">
        <v>191</v>
      </c>
      <c r="BC10" s="141" t="s">
        <v>671</v>
      </c>
      <c r="BD10" s="141" t="s">
        <v>89</v>
      </c>
    </row>
    <row r="11" hidden="1" s="2" customFormat="1" ht="16.5" customHeight="1">
      <c r="A11" s="39"/>
      <c r="B11" s="45"/>
      <c r="C11" s="39"/>
      <c r="D11" s="39"/>
      <c r="E11" s="151" t="s">
        <v>672</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ROUND((SUM(BE89:BE233)),  2)</f>
        <v>0</v>
      </c>
      <c r="G35" s="39"/>
      <c r="H35" s="39"/>
      <c r="I35" s="167">
        <v>0.20999999999999999</v>
      </c>
      <c r="J35" s="166">
        <f>ROUND(((SUM(BE89:BE233))*I35),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ROUND((SUM(BF89:BF233)),  2)</f>
        <v>0</v>
      </c>
      <c r="G36" s="39"/>
      <c r="H36" s="39"/>
      <c r="I36" s="167">
        <v>0.14999999999999999</v>
      </c>
      <c r="J36" s="166">
        <f>ROUND(((SUM(BF89:BF233))*I36),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ROUND((SUM(BG89:BG233)),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ROUND((SUM(BH89:BH233)),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ROUND((SUM(BI89:BI233)),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666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Č21 - 1.TK Řehlovice - Trmice</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J191</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J207</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666</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Č21 - 1.TK Řehlovice - Trmice</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P90+P191+P207</f>
        <v>0</v>
      </c>
      <c r="Q89" s="98"/>
      <c r="R89" s="210">
        <f>R90+R191+R207</f>
        <v>64.193624400000004</v>
      </c>
      <c r="S89" s="98"/>
      <c r="T89" s="211">
        <f>T90+T191+T207</f>
        <v>0</v>
      </c>
      <c r="U89" s="39"/>
      <c r="V89" s="39"/>
      <c r="W89" s="39"/>
      <c r="X89" s="39"/>
      <c r="Y89" s="39"/>
      <c r="Z89" s="39"/>
      <c r="AA89" s="39"/>
      <c r="AB89" s="39"/>
      <c r="AC89" s="39"/>
      <c r="AD89" s="39"/>
      <c r="AE89" s="39"/>
      <c r="AT89" s="17" t="s">
        <v>79</v>
      </c>
      <c r="AU89" s="17" t="s">
        <v>215</v>
      </c>
      <c r="BK89" s="212">
        <f>BK90+BK191+BK207</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64.193624400000004</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SUM(P92:P190)</f>
        <v>0</v>
      </c>
      <c r="Q91" s="221"/>
      <c r="R91" s="222">
        <f>SUM(R92:R190)</f>
        <v>64.193624400000004</v>
      </c>
      <c r="S91" s="221"/>
      <c r="T91" s="223">
        <f>SUM(T92:T190)</f>
        <v>0</v>
      </c>
      <c r="U91" s="12"/>
      <c r="V91" s="12"/>
      <c r="W91" s="12"/>
      <c r="X91" s="12"/>
      <c r="Y91" s="12"/>
      <c r="Z91" s="12"/>
      <c r="AA91" s="12"/>
      <c r="AB91" s="12"/>
      <c r="AC91" s="12"/>
      <c r="AD91" s="12"/>
      <c r="AE91" s="12"/>
      <c r="AR91" s="224" t="s">
        <v>87</v>
      </c>
      <c r="AT91" s="225" t="s">
        <v>79</v>
      </c>
      <c r="AU91" s="225" t="s">
        <v>87</v>
      </c>
      <c r="AY91" s="224" t="s">
        <v>235</v>
      </c>
      <c r="BK91" s="226">
        <f>SUM(BK92:BK190)</f>
        <v>0</v>
      </c>
    </row>
    <row r="92" s="2" customFormat="1" ht="21.75" customHeight="1">
      <c r="A92" s="39"/>
      <c r="B92" s="40"/>
      <c r="C92" s="229" t="s">
        <v>87</v>
      </c>
      <c r="D92" s="229" t="s">
        <v>238</v>
      </c>
      <c r="E92" s="230" t="s">
        <v>673</v>
      </c>
      <c r="F92" s="231" t="s">
        <v>674</v>
      </c>
      <c r="G92" s="232" t="s">
        <v>197</v>
      </c>
      <c r="H92" s="233">
        <v>1210</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675</v>
      </c>
    </row>
    <row r="93" s="2" customFormat="1">
      <c r="A93" s="39"/>
      <c r="B93" s="40"/>
      <c r="C93" s="41"/>
      <c r="D93" s="242" t="s">
        <v>244</v>
      </c>
      <c r="E93" s="41"/>
      <c r="F93" s="243" t="s">
        <v>676</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287</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39</v>
      </c>
      <c r="F95" s="250" t="s">
        <v>677</v>
      </c>
      <c r="G95" s="248"/>
      <c r="H95" s="251">
        <v>300</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41</v>
      </c>
      <c r="AX95" s="13" t="s">
        <v>80</v>
      </c>
      <c r="AY95" s="257" t="s">
        <v>235</v>
      </c>
    </row>
    <row r="96" s="13" customFormat="1">
      <c r="A96" s="13"/>
      <c r="B96" s="247"/>
      <c r="C96" s="248"/>
      <c r="D96" s="242" t="s">
        <v>248</v>
      </c>
      <c r="E96" s="249" t="s">
        <v>39</v>
      </c>
      <c r="F96" s="250" t="s">
        <v>678</v>
      </c>
      <c r="G96" s="248"/>
      <c r="H96" s="251">
        <v>500</v>
      </c>
      <c r="I96" s="252"/>
      <c r="J96" s="248"/>
      <c r="K96" s="248"/>
      <c r="L96" s="253"/>
      <c r="M96" s="254"/>
      <c r="N96" s="255"/>
      <c r="O96" s="255"/>
      <c r="P96" s="255"/>
      <c r="Q96" s="255"/>
      <c r="R96" s="255"/>
      <c r="S96" s="255"/>
      <c r="T96" s="256"/>
      <c r="U96" s="13"/>
      <c r="V96" s="13"/>
      <c r="W96" s="13"/>
      <c r="X96" s="13"/>
      <c r="Y96" s="13"/>
      <c r="Z96" s="13"/>
      <c r="AA96" s="13"/>
      <c r="AB96" s="13"/>
      <c r="AC96" s="13"/>
      <c r="AD96" s="13"/>
      <c r="AE96" s="13"/>
      <c r="AT96" s="257" t="s">
        <v>248</v>
      </c>
      <c r="AU96" s="257" t="s">
        <v>89</v>
      </c>
      <c r="AV96" s="13" t="s">
        <v>89</v>
      </c>
      <c r="AW96" s="13" t="s">
        <v>41</v>
      </c>
      <c r="AX96" s="13" t="s">
        <v>80</v>
      </c>
      <c r="AY96" s="257" t="s">
        <v>235</v>
      </c>
    </row>
    <row r="97" s="13" customFormat="1">
      <c r="A97" s="13"/>
      <c r="B97" s="247"/>
      <c r="C97" s="248"/>
      <c r="D97" s="242" t="s">
        <v>248</v>
      </c>
      <c r="E97" s="249" t="s">
        <v>39</v>
      </c>
      <c r="F97" s="250" t="s">
        <v>679</v>
      </c>
      <c r="G97" s="248"/>
      <c r="H97" s="251">
        <v>150</v>
      </c>
      <c r="I97" s="252"/>
      <c r="J97" s="248"/>
      <c r="K97" s="248"/>
      <c r="L97" s="253"/>
      <c r="M97" s="254"/>
      <c r="N97" s="255"/>
      <c r="O97" s="255"/>
      <c r="P97" s="255"/>
      <c r="Q97" s="255"/>
      <c r="R97" s="255"/>
      <c r="S97" s="255"/>
      <c r="T97" s="256"/>
      <c r="U97" s="13"/>
      <c r="V97" s="13"/>
      <c r="W97" s="13"/>
      <c r="X97" s="13"/>
      <c r="Y97" s="13"/>
      <c r="Z97" s="13"/>
      <c r="AA97" s="13"/>
      <c r="AB97" s="13"/>
      <c r="AC97" s="13"/>
      <c r="AD97" s="13"/>
      <c r="AE97" s="13"/>
      <c r="AT97" s="257" t="s">
        <v>248</v>
      </c>
      <c r="AU97" s="257" t="s">
        <v>89</v>
      </c>
      <c r="AV97" s="13" t="s">
        <v>89</v>
      </c>
      <c r="AW97" s="13" t="s">
        <v>41</v>
      </c>
      <c r="AX97" s="13" t="s">
        <v>80</v>
      </c>
      <c r="AY97" s="257" t="s">
        <v>235</v>
      </c>
    </row>
    <row r="98" s="13" customFormat="1">
      <c r="A98" s="13"/>
      <c r="B98" s="247"/>
      <c r="C98" s="248"/>
      <c r="D98" s="242" t="s">
        <v>248</v>
      </c>
      <c r="E98" s="249" t="s">
        <v>39</v>
      </c>
      <c r="F98" s="250" t="s">
        <v>680</v>
      </c>
      <c r="G98" s="248"/>
      <c r="H98" s="251">
        <v>260</v>
      </c>
      <c r="I98" s="252"/>
      <c r="J98" s="248"/>
      <c r="K98" s="248"/>
      <c r="L98" s="253"/>
      <c r="M98" s="254"/>
      <c r="N98" s="255"/>
      <c r="O98" s="255"/>
      <c r="P98" s="255"/>
      <c r="Q98" s="255"/>
      <c r="R98" s="255"/>
      <c r="S98" s="255"/>
      <c r="T98" s="256"/>
      <c r="U98" s="13"/>
      <c r="V98" s="13"/>
      <c r="W98" s="13"/>
      <c r="X98" s="13"/>
      <c r="Y98" s="13"/>
      <c r="Z98" s="13"/>
      <c r="AA98" s="13"/>
      <c r="AB98" s="13"/>
      <c r="AC98" s="13"/>
      <c r="AD98" s="13"/>
      <c r="AE98" s="13"/>
      <c r="AT98" s="257" t="s">
        <v>248</v>
      </c>
      <c r="AU98" s="257" t="s">
        <v>89</v>
      </c>
      <c r="AV98" s="13" t="s">
        <v>89</v>
      </c>
      <c r="AW98" s="13" t="s">
        <v>41</v>
      </c>
      <c r="AX98" s="13" t="s">
        <v>80</v>
      </c>
      <c r="AY98" s="257" t="s">
        <v>235</v>
      </c>
    </row>
    <row r="99" s="14" customFormat="1">
      <c r="A99" s="14"/>
      <c r="B99" s="258"/>
      <c r="C99" s="259"/>
      <c r="D99" s="242" t="s">
        <v>248</v>
      </c>
      <c r="E99" s="260" t="s">
        <v>657</v>
      </c>
      <c r="F99" s="261" t="s">
        <v>250</v>
      </c>
      <c r="G99" s="259"/>
      <c r="H99" s="262">
        <v>1210</v>
      </c>
      <c r="I99" s="263"/>
      <c r="J99" s="259"/>
      <c r="K99" s="259"/>
      <c r="L99" s="264"/>
      <c r="M99" s="265"/>
      <c r="N99" s="266"/>
      <c r="O99" s="266"/>
      <c r="P99" s="266"/>
      <c r="Q99" s="266"/>
      <c r="R99" s="266"/>
      <c r="S99" s="266"/>
      <c r="T99" s="267"/>
      <c r="U99" s="14"/>
      <c r="V99" s="14"/>
      <c r="W99" s="14"/>
      <c r="X99" s="14"/>
      <c r="Y99" s="14"/>
      <c r="Z99" s="14"/>
      <c r="AA99" s="14"/>
      <c r="AB99" s="14"/>
      <c r="AC99" s="14"/>
      <c r="AD99" s="14"/>
      <c r="AE99" s="14"/>
      <c r="AT99" s="268" t="s">
        <v>248</v>
      </c>
      <c r="AU99" s="268" t="s">
        <v>89</v>
      </c>
      <c r="AV99" s="14" t="s">
        <v>242</v>
      </c>
      <c r="AW99" s="14" t="s">
        <v>41</v>
      </c>
      <c r="AX99" s="14" t="s">
        <v>87</v>
      </c>
      <c r="AY99" s="268" t="s">
        <v>235</v>
      </c>
    </row>
    <row r="100" s="2" customFormat="1" ht="21.75" customHeight="1">
      <c r="A100" s="39"/>
      <c r="B100" s="40"/>
      <c r="C100" s="229" t="s">
        <v>89</v>
      </c>
      <c r="D100" s="229" t="s">
        <v>238</v>
      </c>
      <c r="E100" s="230" t="s">
        <v>681</v>
      </c>
      <c r="F100" s="231" t="s">
        <v>682</v>
      </c>
      <c r="G100" s="232" t="s">
        <v>197</v>
      </c>
      <c r="H100" s="233">
        <v>10.5</v>
      </c>
      <c r="I100" s="234"/>
      <c r="J100" s="235">
        <f>ROUND(I100*H100,2)</f>
        <v>0</v>
      </c>
      <c r="K100" s="231" t="s">
        <v>241</v>
      </c>
      <c r="L100" s="45"/>
      <c r="M100" s="236" t="s">
        <v>39</v>
      </c>
      <c r="N100" s="237" t="s">
        <v>53</v>
      </c>
      <c r="O100" s="86"/>
      <c r="P100" s="238">
        <f>O100*H100</f>
        <v>0</v>
      </c>
      <c r="Q100" s="238">
        <v>0</v>
      </c>
      <c r="R100" s="238">
        <f>Q100*H100</f>
        <v>0</v>
      </c>
      <c r="S100" s="238">
        <v>0</v>
      </c>
      <c r="T100" s="239">
        <f>S100*H100</f>
        <v>0</v>
      </c>
      <c r="U100" s="39"/>
      <c r="V100" s="39"/>
      <c r="W100" s="39"/>
      <c r="X100" s="39"/>
      <c r="Y100" s="39"/>
      <c r="Z100" s="39"/>
      <c r="AA100" s="39"/>
      <c r="AB100" s="39"/>
      <c r="AC100" s="39"/>
      <c r="AD100" s="39"/>
      <c r="AE100" s="39"/>
      <c r="AR100" s="240" t="s">
        <v>242</v>
      </c>
      <c r="AT100" s="240" t="s">
        <v>238</v>
      </c>
      <c r="AU100" s="240" t="s">
        <v>89</v>
      </c>
      <c r="AY100" s="17" t="s">
        <v>235</v>
      </c>
      <c r="BE100" s="241">
        <f>IF(N100="základní",J100,0)</f>
        <v>0</v>
      </c>
      <c r="BF100" s="241">
        <f>IF(N100="snížená",J100,0)</f>
        <v>0</v>
      </c>
      <c r="BG100" s="241">
        <f>IF(N100="zákl. přenesená",J100,0)</f>
        <v>0</v>
      </c>
      <c r="BH100" s="241">
        <f>IF(N100="sníž. přenesená",J100,0)</f>
        <v>0</v>
      </c>
      <c r="BI100" s="241">
        <f>IF(N100="nulová",J100,0)</f>
        <v>0</v>
      </c>
      <c r="BJ100" s="17" t="s">
        <v>242</v>
      </c>
      <c r="BK100" s="241">
        <f>ROUND(I100*H100,2)</f>
        <v>0</v>
      </c>
      <c r="BL100" s="17" t="s">
        <v>242</v>
      </c>
      <c r="BM100" s="240" t="s">
        <v>683</v>
      </c>
    </row>
    <row r="101" s="2" customFormat="1">
      <c r="A101" s="39"/>
      <c r="B101" s="40"/>
      <c r="C101" s="41"/>
      <c r="D101" s="242" t="s">
        <v>244</v>
      </c>
      <c r="E101" s="41"/>
      <c r="F101" s="243" t="s">
        <v>684</v>
      </c>
      <c r="G101" s="41"/>
      <c r="H101" s="41"/>
      <c r="I101" s="149"/>
      <c r="J101" s="41"/>
      <c r="K101" s="41"/>
      <c r="L101" s="45"/>
      <c r="M101" s="244"/>
      <c r="N101" s="245"/>
      <c r="O101" s="86"/>
      <c r="P101" s="86"/>
      <c r="Q101" s="86"/>
      <c r="R101" s="86"/>
      <c r="S101" s="86"/>
      <c r="T101" s="87"/>
      <c r="U101" s="39"/>
      <c r="V101" s="39"/>
      <c r="W101" s="39"/>
      <c r="X101" s="39"/>
      <c r="Y101" s="39"/>
      <c r="Z101" s="39"/>
      <c r="AA101" s="39"/>
      <c r="AB101" s="39"/>
      <c r="AC101" s="39"/>
      <c r="AD101" s="39"/>
      <c r="AE101" s="39"/>
      <c r="AT101" s="17" t="s">
        <v>244</v>
      </c>
      <c r="AU101" s="17" t="s">
        <v>89</v>
      </c>
    </row>
    <row r="102" s="2" customFormat="1">
      <c r="A102" s="39"/>
      <c r="B102" s="40"/>
      <c r="C102" s="41"/>
      <c r="D102" s="242" t="s">
        <v>246</v>
      </c>
      <c r="E102" s="41"/>
      <c r="F102" s="246" t="s">
        <v>603</v>
      </c>
      <c r="G102" s="41"/>
      <c r="H102" s="41"/>
      <c r="I102" s="149"/>
      <c r="J102" s="41"/>
      <c r="K102" s="41"/>
      <c r="L102" s="45"/>
      <c r="M102" s="244"/>
      <c r="N102" s="245"/>
      <c r="O102" s="86"/>
      <c r="P102" s="86"/>
      <c r="Q102" s="86"/>
      <c r="R102" s="86"/>
      <c r="S102" s="86"/>
      <c r="T102" s="87"/>
      <c r="U102" s="39"/>
      <c r="V102" s="39"/>
      <c r="W102" s="39"/>
      <c r="X102" s="39"/>
      <c r="Y102" s="39"/>
      <c r="Z102" s="39"/>
      <c r="AA102" s="39"/>
      <c r="AB102" s="39"/>
      <c r="AC102" s="39"/>
      <c r="AD102" s="39"/>
      <c r="AE102" s="39"/>
      <c r="AT102" s="17" t="s">
        <v>246</v>
      </c>
      <c r="AU102" s="17" t="s">
        <v>89</v>
      </c>
    </row>
    <row r="103" s="13" customFormat="1">
      <c r="A103" s="13"/>
      <c r="B103" s="247"/>
      <c r="C103" s="248"/>
      <c r="D103" s="242" t="s">
        <v>248</v>
      </c>
      <c r="E103" s="249" t="s">
        <v>39</v>
      </c>
      <c r="F103" s="250" t="s">
        <v>685</v>
      </c>
      <c r="G103" s="248"/>
      <c r="H103" s="251">
        <v>10.5</v>
      </c>
      <c r="I103" s="252"/>
      <c r="J103" s="248"/>
      <c r="K103" s="248"/>
      <c r="L103" s="253"/>
      <c r="M103" s="254"/>
      <c r="N103" s="255"/>
      <c r="O103" s="255"/>
      <c r="P103" s="255"/>
      <c r="Q103" s="255"/>
      <c r="R103" s="255"/>
      <c r="S103" s="255"/>
      <c r="T103" s="256"/>
      <c r="U103" s="13"/>
      <c r="V103" s="13"/>
      <c r="W103" s="13"/>
      <c r="X103" s="13"/>
      <c r="Y103" s="13"/>
      <c r="Z103" s="13"/>
      <c r="AA103" s="13"/>
      <c r="AB103" s="13"/>
      <c r="AC103" s="13"/>
      <c r="AD103" s="13"/>
      <c r="AE103" s="13"/>
      <c r="AT103" s="257" t="s">
        <v>248</v>
      </c>
      <c r="AU103" s="257" t="s">
        <v>89</v>
      </c>
      <c r="AV103" s="13" t="s">
        <v>89</v>
      </c>
      <c r="AW103" s="13" t="s">
        <v>41</v>
      </c>
      <c r="AX103" s="13" t="s">
        <v>80</v>
      </c>
      <c r="AY103" s="257" t="s">
        <v>235</v>
      </c>
    </row>
    <row r="104" s="14" customFormat="1">
      <c r="A104" s="14"/>
      <c r="B104" s="258"/>
      <c r="C104" s="259"/>
      <c r="D104" s="242" t="s">
        <v>248</v>
      </c>
      <c r="E104" s="260" t="s">
        <v>39</v>
      </c>
      <c r="F104" s="261" t="s">
        <v>250</v>
      </c>
      <c r="G104" s="259"/>
      <c r="H104" s="262">
        <v>10.5</v>
      </c>
      <c r="I104" s="263"/>
      <c r="J104" s="259"/>
      <c r="K104" s="259"/>
      <c r="L104" s="264"/>
      <c r="M104" s="265"/>
      <c r="N104" s="266"/>
      <c r="O104" s="266"/>
      <c r="P104" s="266"/>
      <c r="Q104" s="266"/>
      <c r="R104" s="266"/>
      <c r="S104" s="266"/>
      <c r="T104" s="267"/>
      <c r="U104" s="14"/>
      <c r="V104" s="14"/>
      <c r="W104" s="14"/>
      <c r="X104" s="14"/>
      <c r="Y104" s="14"/>
      <c r="Z104" s="14"/>
      <c r="AA104" s="14"/>
      <c r="AB104" s="14"/>
      <c r="AC104" s="14"/>
      <c r="AD104" s="14"/>
      <c r="AE104" s="14"/>
      <c r="AT104" s="268" t="s">
        <v>248</v>
      </c>
      <c r="AU104" s="268" t="s">
        <v>89</v>
      </c>
      <c r="AV104" s="14" t="s">
        <v>242</v>
      </c>
      <c r="AW104" s="14" t="s">
        <v>41</v>
      </c>
      <c r="AX104" s="14" t="s">
        <v>87</v>
      </c>
      <c r="AY104" s="268" t="s">
        <v>235</v>
      </c>
    </row>
    <row r="105" s="2" customFormat="1" ht="21.75" customHeight="1">
      <c r="A105" s="39"/>
      <c r="B105" s="40"/>
      <c r="C105" s="269" t="s">
        <v>258</v>
      </c>
      <c r="D105" s="269" t="s">
        <v>290</v>
      </c>
      <c r="E105" s="270" t="s">
        <v>314</v>
      </c>
      <c r="F105" s="271" t="s">
        <v>315</v>
      </c>
      <c r="G105" s="272" t="s">
        <v>191</v>
      </c>
      <c r="H105" s="273">
        <v>3</v>
      </c>
      <c r="I105" s="274"/>
      <c r="J105" s="275">
        <f>ROUND(I105*H105,2)</f>
        <v>0</v>
      </c>
      <c r="K105" s="271" t="s">
        <v>241</v>
      </c>
      <c r="L105" s="276"/>
      <c r="M105" s="277" t="s">
        <v>39</v>
      </c>
      <c r="N105" s="278" t="s">
        <v>53</v>
      </c>
      <c r="O105" s="86"/>
      <c r="P105" s="238">
        <f>O105*H105</f>
        <v>0</v>
      </c>
      <c r="Q105" s="238">
        <v>0.2195</v>
      </c>
      <c r="R105" s="238">
        <f>Q105*H105</f>
        <v>0.65849999999999997</v>
      </c>
      <c r="S105" s="238">
        <v>0</v>
      </c>
      <c r="T105" s="239">
        <f>S105*H105</f>
        <v>0</v>
      </c>
      <c r="U105" s="39"/>
      <c r="V105" s="39"/>
      <c r="W105" s="39"/>
      <c r="X105" s="39"/>
      <c r="Y105" s="39"/>
      <c r="Z105" s="39"/>
      <c r="AA105" s="39"/>
      <c r="AB105" s="39"/>
      <c r="AC105" s="39"/>
      <c r="AD105" s="39"/>
      <c r="AE105" s="39"/>
      <c r="AR105" s="240" t="s">
        <v>289</v>
      </c>
      <c r="AT105" s="240" t="s">
        <v>290</v>
      </c>
      <c r="AU105" s="240" t="s">
        <v>89</v>
      </c>
      <c r="AY105" s="17" t="s">
        <v>235</v>
      </c>
      <c r="BE105" s="241">
        <f>IF(N105="základní",J105,0)</f>
        <v>0</v>
      </c>
      <c r="BF105" s="241">
        <f>IF(N105="snížená",J105,0)</f>
        <v>0</v>
      </c>
      <c r="BG105" s="241">
        <f>IF(N105="zákl. přenesená",J105,0)</f>
        <v>0</v>
      </c>
      <c r="BH105" s="241">
        <f>IF(N105="sníž. přenesená",J105,0)</f>
        <v>0</v>
      </c>
      <c r="BI105" s="241">
        <f>IF(N105="nulová",J105,0)</f>
        <v>0</v>
      </c>
      <c r="BJ105" s="17" t="s">
        <v>242</v>
      </c>
      <c r="BK105" s="241">
        <f>ROUND(I105*H105,2)</f>
        <v>0</v>
      </c>
      <c r="BL105" s="17" t="s">
        <v>242</v>
      </c>
      <c r="BM105" s="240" t="s">
        <v>686</v>
      </c>
    </row>
    <row r="106" s="2" customFormat="1">
      <c r="A106" s="39"/>
      <c r="B106" s="40"/>
      <c r="C106" s="41"/>
      <c r="D106" s="242" t="s">
        <v>244</v>
      </c>
      <c r="E106" s="41"/>
      <c r="F106" s="243" t="s">
        <v>315</v>
      </c>
      <c r="G106" s="41"/>
      <c r="H106" s="41"/>
      <c r="I106" s="149"/>
      <c r="J106" s="41"/>
      <c r="K106" s="41"/>
      <c r="L106" s="45"/>
      <c r="M106" s="244"/>
      <c r="N106" s="245"/>
      <c r="O106" s="86"/>
      <c r="P106" s="86"/>
      <c r="Q106" s="86"/>
      <c r="R106" s="86"/>
      <c r="S106" s="86"/>
      <c r="T106" s="87"/>
      <c r="U106" s="39"/>
      <c r="V106" s="39"/>
      <c r="W106" s="39"/>
      <c r="X106" s="39"/>
      <c r="Y106" s="39"/>
      <c r="Z106" s="39"/>
      <c r="AA106" s="39"/>
      <c r="AB106" s="39"/>
      <c r="AC106" s="39"/>
      <c r="AD106" s="39"/>
      <c r="AE106" s="39"/>
      <c r="AT106" s="17" t="s">
        <v>244</v>
      </c>
      <c r="AU106" s="17" t="s">
        <v>89</v>
      </c>
    </row>
    <row r="107" s="13" customFormat="1">
      <c r="A107" s="13"/>
      <c r="B107" s="247"/>
      <c r="C107" s="248"/>
      <c r="D107" s="242" t="s">
        <v>248</v>
      </c>
      <c r="E107" s="249" t="s">
        <v>39</v>
      </c>
      <c r="F107" s="250" t="s">
        <v>687</v>
      </c>
      <c r="G107" s="248"/>
      <c r="H107" s="251">
        <v>1</v>
      </c>
      <c r="I107" s="252"/>
      <c r="J107" s="248"/>
      <c r="K107" s="248"/>
      <c r="L107" s="253"/>
      <c r="M107" s="254"/>
      <c r="N107" s="255"/>
      <c r="O107" s="255"/>
      <c r="P107" s="255"/>
      <c r="Q107" s="255"/>
      <c r="R107" s="255"/>
      <c r="S107" s="255"/>
      <c r="T107" s="256"/>
      <c r="U107" s="13"/>
      <c r="V107" s="13"/>
      <c r="W107" s="13"/>
      <c r="X107" s="13"/>
      <c r="Y107" s="13"/>
      <c r="Z107" s="13"/>
      <c r="AA107" s="13"/>
      <c r="AB107" s="13"/>
      <c r="AC107" s="13"/>
      <c r="AD107" s="13"/>
      <c r="AE107" s="13"/>
      <c r="AT107" s="257" t="s">
        <v>248</v>
      </c>
      <c r="AU107" s="257" t="s">
        <v>89</v>
      </c>
      <c r="AV107" s="13" t="s">
        <v>89</v>
      </c>
      <c r="AW107" s="13" t="s">
        <v>41</v>
      </c>
      <c r="AX107" s="13" t="s">
        <v>80</v>
      </c>
      <c r="AY107" s="257" t="s">
        <v>235</v>
      </c>
    </row>
    <row r="108" s="13" customFormat="1">
      <c r="A108" s="13"/>
      <c r="B108" s="247"/>
      <c r="C108" s="248"/>
      <c r="D108" s="242" t="s">
        <v>248</v>
      </c>
      <c r="E108" s="249" t="s">
        <v>39</v>
      </c>
      <c r="F108" s="250" t="s">
        <v>688</v>
      </c>
      <c r="G108" s="248"/>
      <c r="H108" s="251">
        <v>1</v>
      </c>
      <c r="I108" s="252"/>
      <c r="J108" s="248"/>
      <c r="K108" s="248"/>
      <c r="L108" s="253"/>
      <c r="M108" s="254"/>
      <c r="N108" s="255"/>
      <c r="O108" s="255"/>
      <c r="P108" s="255"/>
      <c r="Q108" s="255"/>
      <c r="R108" s="255"/>
      <c r="S108" s="255"/>
      <c r="T108" s="256"/>
      <c r="U108" s="13"/>
      <c r="V108" s="13"/>
      <c r="W108" s="13"/>
      <c r="X108" s="13"/>
      <c r="Y108" s="13"/>
      <c r="Z108" s="13"/>
      <c r="AA108" s="13"/>
      <c r="AB108" s="13"/>
      <c r="AC108" s="13"/>
      <c r="AD108" s="13"/>
      <c r="AE108" s="13"/>
      <c r="AT108" s="257" t="s">
        <v>248</v>
      </c>
      <c r="AU108" s="257" t="s">
        <v>89</v>
      </c>
      <c r="AV108" s="13" t="s">
        <v>89</v>
      </c>
      <c r="AW108" s="13" t="s">
        <v>41</v>
      </c>
      <c r="AX108" s="13" t="s">
        <v>80</v>
      </c>
      <c r="AY108" s="257" t="s">
        <v>235</v>
      </c>
    </row>
    <row r="109" s="13" customFormat="1">
      <c r="A109" s="13"/>
      <c r="B109" s="247"/>
      <c r="C109" s="248"/>
      <c r="D109" s="242" t="s">
        <v>248</v>
      </c>
      <c r="E109" s="249" t="s">
        <v>39</v>
      </c>
      <c r="F109" s="250" t="s">
        <v>689</v>
      </c>
      <c r="G109" s="248"/>
      <c r="H109" s="251">
        <v>1</v>
      </c>
      <c r="I109" s="252"/>
      <c r="J109" s="248"/>
      <c r="K109" s="248"/>
      <c r="L109" s="253"/>
      <c r="M109" s="254"/>
      <c r="N109" s="255"/>
      <c r="O109" s="255"/>
      <c r="P109" s="255"/>
      <c r="Q109" s="255"/>
      <c r="R109" s="255"/>
      <c r="S109" s="255"/>
      <c r="T109" s="256"/>
      <c r="U109" s="13"/>
      <c r="V109" s="13"/>
      <c r="W109" s="13"/>
      <c r="X109" s="13"/>
      <c r="Y109" s="13"/>
      <c r="Z109" s="13"/>
      <c r="AA109" s="13"/>
      <c r="AB109" s="13"/>
      <c r="AC109" s="13"/>
      <c r="AD109" s="13"/>
      <c r="AE109" s="13"/>
      <c r="AT109" s="257" t="s">
        <v>248</v>
      </c>
      <c r="AU109" s="257" t="s">
        <v>89</v>
      </c>
      <c r="AV109" s="13" t="s">
        <v>89</v>
      </c>
      <c r="AW109" s="13" t="s">
        <v>41</v>
      </c>
      <c r="AX109" s="13" t="s">
        <v>80</v>
      </c>
      <c r="AY109" s="257" t="s">
        <v>235</v>
      </c>
    </row>
    <row r="110" s="14" customFormat="1">
      <c r="A110" s="14"/>
      <c r="B110" s="258"/>
      <c r="C110" s="259"/>
      <c r="D110" s="242" t="s">
        <v>248</v>
      </c>
      <c r="E110" s="260" t="s">
        <v>655</v>
      </c>
      <c r="F110" s="261" t="s">
        <v>250</v>
      </c>
      <c r="G110" s="259"/>
      <c r="H110" s="262">
        <v>3</v>
      </c>
      <c r="I110" s="263"/>
      <c r="J110" s="259"/>
      <c r="K110" s="259"/>
      <c r="L110" s="264"/>
      <c r="M110" s="265"/>
      <c r="N110" s="266"/>
      <c r="O110" s="266"/>
      <c r="P110" s="266"/>
      <c r="Q110" s="266"/>
      <c r="R110" s="266"/>
      <c r="S110" s="266"/>
      <c r="T110" s="267"/>
      <c r="U110" s="14"/>
      <c r="V110" s="14"/>
      <c r="W110" s="14"/>
      <c r="X110" s="14"/>
      <c r="Y110" s="14"/>
      <c r="Z110" s="14"/>
      <c r="AA110" s="14"/>
      <c r="AB110" s="14"/>
      <c r="AC110" s="14"/>
      <c r="AD110" s="14"/>
      <c r="AE110" s="14"/>
      <c r="AT110" s="268" t="s">
        <v>248</v>
      </c>
      <c r="AU110" s="268" t="s">
        <v>89</v>
      </c>
      <c r="AV110" s="14" t="s">
        <v>242</v>
      </c>
      <c r="AW110" s="14" t="s">
        <v>41</v>
      </c>
      <c r="AX110" s="14" t="s">
        <v>87</v>
      </c>
      <c r="AY110" s="268" t="s">
        <v>235</v>
      </c>
    </row>
    <row r="111" s="2" customFormat="1" ht="21.75" customHeight="1">
      <c r="A111" s="39"/>
      <c r="B111" s="40"/>
      <c r="C111" s="269" t="s">
        <v>242</v>
      </c>
      <c r="D111" s="269" t="s">
        <v>290</v>
      </c>
      <c r="E111" s="270" t="s">
        <v>319</v>
      </c>
      <c r="F111" s="271" t="s">
        <v>320</v>
      </c>
      <c r="G111" s="272" t="s">
        <v>191</v>
      </c>
      <c r="H111" s="273">
        <v>10.083</v>
      </c>
      <c r="I111" s="274"/>
      <c r="J111" s="275">
        <f>ROUND(I111*H111,2)</f>
        <v>0</v>
      </c>
      <c r="K111" s="271" t="s">
        <v>241</v>
      </c>
      <c r="L111" s="276"/>
      <c r="M111" s="277" t="s">
        <v>39</v>
      </c>
      <c r="N111" s="278" t="s">
        <v>53</v>
      </c>
      <c r="O111" s="86"/>
      <c r="P111" s="238">
        <f>O111*H111</f>
        <v>0</v>
      </c>
      <c r="Q111" s="238">
        <v>5.9268000000000001</v>
      </c>
      <c r="R111" s="238">
        <f>Q111*H111</f>
        <v>59.759924400000003</v>
      </c>
      <c r="S111" s="238">
        <v>0</v>
      </c>
      <c r="T111" s="239">
        <f>S111*H111</f>
        <v>0</v>
      </c>
      <c r="U111" s="39"/>
      <c r="V111" s="39"/>
      <c r="W111" s="39"/>
      <c r="X111" s="39"/>
      <c r="Y111" s="39"/>
      <c r="Z111" s="39"/>
      <c r="AA111" s="39"/>
      <c r="AB111" s="39"/>
      <c r="AC111" s="39"/>
      <c r="AD111" s="39"/>
      <c r="AE111" s="39"/>
      <c r="AR111" s="240" t="s">
        <v>289</v>
      </c>
      <c r="AT111" s="240" t="s">
        <v>290</v>
      </c>
      <c r="AU111" s="240" t="s">
        <v>89</v>
      </c>
      <c r="AY111" s="17" t="s">
        <v>235</v>
      </c>
      <c r="BE111" s="241">
        <f>IF(N111="základní",J111,0)</f>
        <v>0</v>
      </c>
      <c r="BF111" s="241">
        <f>IF(N111="snížená",J111,0)</f>
        <v>0</v>
      </c>
      <c r="BG111" s="241">
        <f>IF(N111="zákl. přenesená",J111,0)</f>
        <v>0</v>
      </c>
      <c r="BH111" s="241">
        <f>IF(N111="sníž. přenesená",J111,0)</f>
        <v>0</v>
      </c>
      <c r="BI111" s="241">
        <f>IF(N111="nulová",J111,0)</f>
        <v>0</v>
      </c>
      <c r="BJ111" s="17" t="s">
        <v>242</v>
      </c>
      <c r="BK111" s="241">
        <f>ROUND(I111*H111,2)</f>
        <v>0</v>
      </c>
      <c r="BL111" s="17" t="s">
        <v>242</v>
      </c>
      <c r="BM111" s="240" t="s">
        <v>690</v>
      </c>
    </row>
    <row r="112" s="2" customFormat="1">
      <c r="A112" s="39"/>
      <c r="B112" s="40"/>
      <c r="C112" s="41"/>
      <c r="D112" s="242" t="s">
        <v>244</v>
      </c>
      <c r="E112" s="41"/>
      <c r="F112" s="243" t="s">
        <v>320</v>
      </c>
      <c r="G112" s="41"/>
      <c r="H112" s="41"/>
      <c r="I112" s="149"/>
      <c r="J112" s="41"/>
      <c r="K112" s="41"/>
      <c r="L112" s="45"/>
      <c r="M112" s="244"/>
      <c r="N112" s="245"/>
      <c r="O112" s="86"/>
      <c r="P112" s="86"/>
      <c r="Q112" s="86"/>
      <c r="R112" s="86"/>
      <c r="S112" s="86"/>
      <c r="T112" s="87"/>
      <c r="U112" s="39"/>
      <c r="V112" s="39"/>
      <c r="W112" s="39"/>
      <c r="X112" s="39"/>
      <c r="Y112" s="39"/>
      <c r="Z112" s="39"/>
      <c r="AA112" s="39"/>
      <c r="AB112" s="39"/>
      <c r="AC112" s="39"/>
      <c r="AD112" s="39"/>
      <c r="AE112" s="39"/>
      <c r="AT112" s="17" t="s">
        <v>244</v>
      </c>
      <c r="AU112" s="17" t="s">
        <v>89</v>
      </c>
    </row>
    <row r="113" s="2" customFormat="1">
      <c r="A113" s="39"/>
      <c r="B113" s="40"/>
      <c r="C113" s="41"/>
      <c r="D113" s="242" t="s">
        <v>294</v>
      </c>
      <c r="E113" s="41"/>
      <c r="F113" s="246" t="s">
        <v>301</v>
      </c>
      <c r="G113" s="41"/>
      <c r="H113" s="41"/>
      <c r="I113" s="149"/>
      <c r="J113" s="41"/>
      <c r="K113" s="41"/>
      <c r="L113" s="45"/>
      <c r="M113" s="244"/>
      <c r="N113" s="245"/>
      <c r="O113" s="86"/>
      <c r="P113" s="86"/>
      <c r="Q113" s="86"/>
      <c r="R113" s="86"/>
      <c r="S113" s="86"/>
      <c r="T113" s="87"/>
      <c r="U113" s="39"/>
      <c r="V113" s="39"/>
      <c r="W113" s="39"/>
      <c r="X113" s="39"/>
      <c r="Y113" s="39"/>
      <c r="Z113" s="39"/>
      <c r="AA113" s="39"/>
      <c r="AB113" s="39"/>
      <c r="AC113" s="39"/>
      <c r="AD113" s="39"/>
      <c r="AE113" s="39"/>
      <c r="AT113" s="17" t="s">
        <v>294</v>
      </c>
      <c r="AU113" s="17" t="s">
        <v>89</v>
      </c>
    </row>
    <row r="114" s="13" customFormat="1">
      <c r="A114" s="13"/>
      <c r="B114" s="247"/>
      <c r="C114" s="248"/>
      <c r="D114" s="242" t="s">
        <v>248</v>
      </c>
      <c r="E114" s="249" t="s">
        <v>39</v>
      </c>
      <c r="F114" s="250" t="s">
        <v>691</v>
      </c>
      <c r="G114" s="248"/>
      <c r="H114" s="251">
        <v>10.083</v>
      </c>
      <c r="I114" s="252"/>
      <c r="J114" s="248"/>
      <c r="K114" s="248"/>
      <c r="L114" s="253"/>
      <c r="M114" s="254"/>
      <c r="N114" s="255"/>
      <c r="O114" s="255"/>
      <c r="P114" s="255"/>
      <c r="Q114" s="255"/>
      <c r="R114" s="255"/>
      <c r="S114" s="255"/>
      <c r="T114" s="256"/>
      <c r="U114" s="13"/>
      <c r="V114" s="13"/>
      <c r="W114" s="13"/>
      <c r="X114" s="13"/>
      <c r="Y114" s="13"/>
      <c r="Z114" s="13"/>
      <c r="AA114" s="13"/>
      <c r="AB114" s="13"/>
      <c r="AC114" s="13"/>
      <c r="AD114" s="13"/>
      <c r="AE114" s="13"/>
      <c r="AT114" s="257" t="s">
        <v>248</v>
      </c>
      <c r="AU114" s="257" t="s">
        <v>89</v>
      </c>
      <c r="AV114" s="13" t="s">
        <v>89</v>
      </c>
      <c r="AW114" s="13" t="s">
        <v>41</v>
      </c>
      <c r="AX114" s="13" t="s">
        <v>80</v>
      </c>
      <c r="AY114" s="257" t="s">
        <v>235</v>
      </c>
    </row>
    <row r="115" s="14" customFormat="1">
      <c r="A115" s="14"/>
      <c r="B115" s="258"/>
      <c r="C115" s="259"/>
      <c r="D115" s="242" t="s">
        <v>248</v>
      </c>
      <c r="E115" s="260" t="s">
        <v>39</v>
      </c>
      <c r="F115" s="261" t="s">
        <v>250</v>
      </c>
      <c r="G115" s="259"/>
      <c r="H115" s="262">
        <v>10.083</v>
      </c>
      <c r="I115" s="263"/>
      <c r="J115" s="259"/>
      <c r="K115" s="259"/>
      <c r="L115" s="264"/>
      <c r="M115" s="265"/>
      <c r="N115" s="266"/>
      <c r="O115" s="266"/>
      <c r="P115" s="266"/>
      <c r="Q115" s="266"/>
      <c r="R115" s="266"/>
      <c r="S115" s="266"/>
      <c r="T115" s="267"/>
      <c r="U115" s="14"/>
      <c r="V115" s="14"/>
      <c r="W115" s="14"/>
      <c r="X115" s="14"/>
      <c r="Y115" s="14"/>
      <c r="Z115" s="14"/>
      <c r="AA115" s="14"/>
      <c r="AB115" s="14"/>
      <c r="AC115" s="14"/>
      <c r="AD115" s="14"/>
      <c r="AE115" s="14"/>
      <c r="AT115" s="268" t="s">
        <v>248</v>
      </c>
      <c r="AU115" s="268" t="s">
        <v>89</v>
      </c>
      <c r="AV115" s="14" t="s">
        <v>242</v>
      </c>
      <c r="AW115" s="14" t="s">
        <v>41</v>
      </c>
      <c r="AX115" s="14" t="s">
        <v>87</v>
      </c>
      <c r="AY115" s="268" t="s">
        <v>235</v>
      </c>
    </row>
    <row r="116" s="2" customFormat="1" ht="21.75" customHeight="1">
      <c r="A116" s="39"/>
      <c r="B116" s="40"/>
      <c r="C116" s="269" t="s">
        <v>236</v>
      </c>
      <c r="D116" s="269" t="s">
        <v>290</v>
      </c>
      <c r="E116" s="270" t="s">
        <v>303</v>
      </c>
      <c r="F116" s="271" t="s">
        <v>304</v>
      </c>
      <c r="G116" s="272" t="s">
        <v>191</v>
      </c>
      <c r="H116" s="273">
        <v>2640</v>
      </c>
      <c r="I116" s="274"/>
      <c r="J116" s="275">
        <f>ROUND(I116*H116,2)</f>
        <v>0</v>
      </c>
      <c r="K116" s="271" t="s">
        <v>241</v>
      </c>
      <c r="L116" s="276"/>
      <c r="M116" s="277" t="s">
        <v>39</v>
      </c>
      <c r="N116" s="278" t="s">
        <v>53</v>
      </c>
      <c r="O116" s="86"/>
      <c r="P116" s="238">
        <f>O116*H116</f>
        <v>0</v>
      </c>
      <c r="Q116" s="238">
        <v>0.00018000000000000001</v>
      </c>
      <c r="R116" s="238">
        <f>Q116*H116</f>
        <v>0.47520000000000001</v>
      </c>
      <c r="S116" s="238">
        <v>0</v>
      </c>
      <c r="T116" s="239">
        <f>S116*H116</f>
        <v>0</v>
      </c>
      <c r="U116" s="39"/>
      <c r="V116" s="39"/>
      <c r="W116" s="39"/>
      <c r="X116" s="39"/>
      <c r="Y116" s="39"/>
      <c r="Z116" s="39"/>
      <c r="AA116" s="39"/>
      <c r="AB116" s="39"/>
      <c r="AC116" s="39"/>
      <c r="AD116" s="39"/>
      <c r="AE116" s="39"/>
      <c r="AR116" s="240" t="s">
        <v>289</v>
      </c>
      <c r="AT116" s="240" t="s">
        <v>290</v>
      </c>
      <c r="AU116" s="240" t="s">
        <v>89</v>
      </c>
      <c r="AY116" s="17" t="s">
        <v>235</v>
      </c>
      <c r="BE116" s="241">
        <f>IF(N116="základní",J116,0)</f>
        <v>0</v>
      </c>
      <c r="BF116" s="241">
        <f>IF(N116="snížená",J116,0)</f>
        <v>0</v>
      </c>
      <c r="BG116" s="241">
        <f>IF(N116="zákl. přenesená",J116,0)</f>
        <v>0</v>
      </c>
      <c r="BH116" s="241">
        <f>IF(N116="sníž. přenesená",J116,0)</f>
        <v>0</v>
      </c>
      <c r="BI116" s="241">
        <f>IF(N116="nulová",J116,0)</f>
        <v>0</v>
      </c>
      <c r="BJ116" s="17" t="s">
        <v>242</v>
      </c>
      <c r="BK116" s="241">
        <f>ROUND(I116*H116,2)</f>
        <v>0</v>
      </c>
      <c r="BL116" s="17" t="s">
        <v>242</v>
      </c>
      <c r="BM116" s="240" t="s">
        <v>692</v>
      </c>
    </row>
    <row r="117" s="2" customFormat="1">
      <c r="A117" s="39"/>
      <c r="B117" s="40"/>
      <c r="C117" s="41"/>
      <c r="D117" s="242" t="s">
        <v>244</v>
      </c>
      <c r="E117" s="41"/>
      <c r="F117" s="243" t="s">
        <v>304</v>
      </c>
      <c r="G117" s="41"/>
      <c r="H117" s="41"/>
      <c r="I117" s="149"/>
      <c r="J117" s="41"/>
      <c r="K117" s="41"/>
      <c r="L117" s="45"/>
      <c r="M117" s="244"/>
      <c r="N117" s="245"/>
      <c r="O117" s="86"/>
      <c r="P117" s="86"/>
      <c r="Q117" s="86"/>
      <c r="R117" s="86"/>
      <c r="S117" s="86"/>
      <c r="T117" s="87"/>
      <c r="U117" s="39"/>
      <c r="V117" s="39"/>
      <c r="W117" s="39"/>
      <c r="X117" s="39"/>
      <c r="Y117" s="39"/>
      <c r="Z117" s="39"/>
      <c r="AA117" s="39"/>
      <c r="AB117" s="39"/>
      <c r="AC117" s="39"/>
      <c r="AD117" s="39"/>
      <c r="AE117" s="39"/>
      <c r="AT117" s="17" t="s">
        <v>244</v>
      </c>
      <c r="AU117" s="17" t="s">
        <v>89</v>
      </c>
    </row>
    <row r="118" s="13" customFormat="1">
      <c r="A118" s="13"/>
      <c r="B118" s="247"/>
      <c r="C118" s="248"/>
      <c r="D118" s="242" t="s">
        <v>248</v>
      </c>
      <c r="E118" s="249" t="s">
        <v>660</v>
      </c>
      <c r="F118" s="250" t="s">
        <v>693</v>
      </c>
      <c r="G118" s="248"/>
      <c r="H118" s="251">
        <v>2640</v>
      </c>
      <c r="I118" s="252"/>
      <c r="J118" s="248"/>
      <c r="K118" s="248"/>
      <c r="L118" s="253"/>
      <c r="M118" s="254"/>
      <c r="N118" s="255"/>
      <c r="O118" s="255"/>
      <c r="P118" s="255"/>
      <c r="Q118" s="255"/>
      <c r="R118" s="255"/>
      <c r="S118" s="255"/>
      <c r="T118" s="256"/>
      <c r="U118" s="13"/>
      <c r="V118" s="13"/>
      <c r="W118" s="13"/>
      <c r="X118" s="13"/>
      <c r="Y118" s="13"/>
      <c r="Z118" s="13"/>
      <c r="AA118" s="13"/>
      <c r="AB118" s="13"/>
      <c r="AC118" s="13"/>
      <c r="AD118" s="13"/>
      <c r="AE118" s="13"/>
      <c r="AT118" s="257" t="s">
        <v>248</v>
      </c>
      <c r="AU118" s="257" t="s">
        <v>89</v>
      </c>
      <c r="AV118" s="13" t="s">
        <v>89</v>
      </c>
      <c r="AW118" s="13" t="s">
        <v>41</v>
      </c>
      <c r="AX118" s="13" t="s">
        <v>87</v>
      </c>
      <c r="AY118" s="257" t="s">
        <v>235</v>
      </c>
    </row>
    <row r="119" s="2" customFormat="1" ht="21.75" customHeight="1">
      <c r="A119" s="39"/>
      <c r="B119" s="40"/>
      <c r="C119" s="269" t="s">
        <v>275</v>
      </c>
      <c r="D119" s="269" t="s">
        <v>290</v>
      </c>
      <c r="E119" s="270" t="s">
        <v>308</v>
      </c>
      <c r="F119" s="271" t="s">
        <v>309</v>
      </c>
      <c r="G119" s="272" t="s">
        <v>191</v>
      </c>
      <c r="H119" s="273">
        <v>400</v>
      </c>
      <c r="I119" s="274"/>
      <c r="J119" s="275">
        <f>ROUND(I119*H119,2)</f>
        <v>0</v>
      </c>
      <c r="K119" s="271" t="s">
        <v>241</v>
      </c>
      <c r="L119" s="276"/>
      <c r="M119" s="277" t="s">
        <v>39</v>
      </c>
      <c r="N119" s="278" t="s">
        <v>53</v>
      </c>
      <c r="O119" s="86"/>
      <c r="P119" s="238">
        <f>O119*H119</f>
        <v>0</v>
      </c>
      <c r="Q119" s="238">
        <v>0.00123</v>
      </c>
      <c r="R119" s="238">
        <f>Q119*H119</f>
        <v>0.49199999999999999</v>
      </c>
      <c r="S119" s="238">
        <v>0</v>
      </c>
      <c r="T119" s="239">
        <f>S119*H119</f>
        <v>0</v>
      </c>
      <c r="U119" s="39"/>
      <c r="V119" s="39"/>
      <c r="W119" s="39"/>
      <c r="X119" s="39"/>
      <c r="Y119" s="39"/>
      <c r="Z119" s="39"/>
      <c r="AA119" s="39"/>
      <c r="AB119" s="39"/>
      <c r="AC119" s="39"/>
      <c r="AD119" s="39"/>
      <c r="AE119" s="39"/>
      <c r="AR119" s="240" t="s">
        <v>289</v>
      </c>
      <c r="AT119" s="240" t="s">
        <v>290</v>
      </c>
      <c r="AU119" s="240" t="s">
        <v>89</v>
      </c>
      <c r="AY119" s="17" t="s">
        <v>235</v>
      </c>
      <c r="BE119" s="241">
        <f>IF(N119="základní",J119,0)</f>
        <v>0</v>
      </c>
      <c r="BF119" s="241">
        <f>IF(N119="snížená",J119,0)</f>
        <v>0</v>
      </c>
      <c r="BG119" s="241">
        <f>IF(N119="zákl. přenesená",J119,0)</f>
        <v>0</v>
      </c>
      <c r="BH119" s="241">
        <f>IF(N119="sníž. přenesená",J119,0)</f>
        <v>0</v>
      </c>
      <c r="BI119" s="241">
        <f>IF(N119="nulová",J119,0)</f>
        <v>0</v>
      </c>
      <c r="BJ119" s="17" t="s">
        <v>242</v>
      </c>
      <c r="BK119" s="241">
        <f>ROUND(I119*H119,2)</f>
        <v>0</v>
      </c>
      <c r="BL119" s="17" t="s">
        <v>242</v>
      </c>
      <c r="BM119" s="240" t="s">
        <v>694</v>
      </c>
    </row>
    <row r="120" s="2" customFormat="1">
      <c r="A120" s="39"/>
      <c r="B120" s="40"/>
      <c r="C120" s="41"/>
      <c r="D120" s="242" t="s">
        <v>244</v>
      </c>
      <c r="E120" s="41"/>
      <c r="F120" s="243" t="s">
        <v>309</v>
      </c>
      <c r="G120" s="41"/>
      <c r="H120" s="41"/>
      <c r="I120" s="149"/>
      <c r="J120" s="41"/>
      <c r="K120" s="41"/>
      <c r="L120" s="45"/>
      <c r="M120" s="244"/>
      <c r="N120" s="245"/>
      <c r="O120" s="86"/>
      <c r="P120" s="86"/>
      <c r="Q120" s="86"/>
      <c r="R120" s="86"/>
      <c r="S120" s="86"/>
      <c r="T120" s="87"/>
      <c r="U120" s="39"/>
      <c r="V120" s="39"/>
      <c r="W120" s="39"/>
      <c r="X120" s="39"/>
      <c r="Y120" s="39"/>
      <c r="Z120" s="39"/>
      <c r="AA120" s="39"/>
      <c r="AB120" s="39"/>
      <c r="AC120" s="39"/>
      <c r="AD120" s="39"/>
      <c r="AE120" s="39"/>
      <c r="AT120" s="17" t="s">
        <v>244</v>
      </c>
      <c r="AU120" s="17" t="s">
        <v>89</v>
      </c>
    </row>
    <row r="121" s="13" customFormat="1">
      <c r="A121" s="13"/>
      <c r="B121" s="247"/>
      <c r="C121" s="248"/>
      <c r="D121" s="242" t="s">
        <v>248</v>
      </c>
      <c r="E121" s="249" t="s">
        <v>39</v>
      </c>
      <c r="F121" s="250" t="s">
        <v>695</v>
      </c>
      <c r="G121" s="248"/>
      <c r="H121" s="251">
        <v>400</v>
      </c>
      <c r="I121" s="252"/>
      <c r="J121" s="248"/>
      <c r="K121" s="248"/>
      <c r="L121" s="253"/>
      <c r="M121" s="254"/>
      <c r="N121" s="255"/>
      <c r="O121" s="255"/>
      <c r="P121" s="255"/>
      <c r="Q121" s="255"/>
      <c r="R121" s="255"/>
      <c r="S121" s="255"/>
      <c r="T121" s="256"/>
      <c r="U121" s="13"/>
      <c r="V121" s="13"/>
      <c r="W121" s="13"/>
      <c r="X121" s="13"/>
      <c r="Y121" s="13"/>
      <c r="Z121" s="13"/>
      <c r="AA121" s="13"/>
      <c r="AB121" s="13"/>
      <c r="AC121" s="13"/>
      <c r="AD121" s="13"/>
      <c r="AE121" s="13"/>
      <c r="AT121" s="257" t="s">
        <v>248</v>
      </c>
      <c r="AU121" s="257" t="s">
        <v>89</v>
      </c>
      <c r="AV121" s="13" t="s">
        <v>89</v>
      </c>
      <c r="AW121" s="13" t="s">
        <v>41</v>
      </c>
      <c r="AX121" s="13" t="s">
        <v>80</v>
      </c>
      <c r="AY121" s="257" t="s">
        <v>235</v>
      </c>
    </row>
    <row r="122" s="14" customFormat="1">
      <c r="A122" s="14"/>
      <c r="B122" s="258"/>
      <c r="C122" s="259"/>
      <c r="D122" s="242" t="s">
        <v>248</v>
      </c>
      <c r="E122" s="260" t="s">
        <v>669</v>
      </c>
      <c r="F122" s="261" t="s">
        <v>250</v>
      </c>
      <c r="G122" s="259"/>
      <c r="H122" s="262">
        <v>400</v>
      </c>
      <c r="I122" s="263"/>
      <c r="J122" s="259"/>
      <c r="K122" s="259"/>
      <c r="L122" s="264"/>
      <c r="M122" s="265"/>
      <c r="N122" s="266"/>
      <c r="O122" s="266"/>
      <c r="P122" s="266"/>
      <c r="Q122" s="266"/>
      <c r="R122" s="266"/>
      <c r="S122" s="266"/>
      <c r="T122" s="267"/>
      <c r="U122" s="14"/>
      <c r="V122" s="14"/>
      <c r="W122" s="14"/>
      <c r="X122" s="14"/>
      <c r="Y122" s="14"/>
      <c r="Z122" s="14"/>
      <c r="AA122" s="14"/>
      <c r="AB122" s="14"/>
      <c r="AC122" s="14"/>
      <c r="AD122" s="14"/>
      <c r="AE122" s="14"/>
      <c r="AT122" s="268" t="s">
        <v>248</v>
      </c>
      <c r="AU122" s="268" t="s">
        <v>89</v>
      </c>
      <c r="AV122" s="14" t="s">
        <v>242</v>
      </c>
      <c r="AW122" s="14" t="s">
        <v>41</v>
      </c>
      <c r="AX122" s="14" t="s">
        <v>87</v>
      </c>
      <c r="AY122" s="268" t="s">
        <v>235</v>
      </c>
    </row>
    <row r="123" s="2" customFormat="1" ht="21.75" customHeight="1">
      <c r="A123" s="39"/>
      <c r="B123" s="40"/>
      <c r="C123" s="229" t="s">
        <v>282</v>
      </c>
      <c r="D123" s="229" t="s">
        <v>238</v>
      </c>
      <c r="E123" s="230" t="s">
        <v>324</v>
      </c>
      <c r="F123" s="231" t="s">
        <v>325</v>
      </c>
      <c r="G123" s="232" t="s">
        <v>191</v>
      </c>
      <c r="H123" s="233">
        <v>210</v>
      </c>
      <c r="I123" s="234"/>
      <c r="J123" s="235">
        <f>ROUND(I123*H123,2)</f>
        <v>0</v>
      </c>
      <c r="K123" s="231" t="s">
        <v>241</v>
      </c>
      <c r="L123" s="45"/>
      <c r="M123" s="236" t="s">
        <v>39</v>
      </c>
      <c r="N123" s="237" t="s">
        <v>53</v>
      </c>
      <c r="O123" s="86"/>
      <c r="P123" s="238">
        <f>O123*H123</f>
        <v>0</v>
      </c>
      <c r="Q123" s="238">
        <v>0</v>
      </c>
      <c r="R123" s="238">
        <f>Q123*H123</f>
        <v>0</v>
      </c>
      <c r="S123" s="238">
        <v>0</v>
      </c>
      <c r="T123" s="239">
        <f>S123*H123</f>
        <v>0</v>
      </c>
      <c r="U123" s="39"/>
      <c r="V123" s="39"/>
      <c r="W123" s="39"/>
      <c r="X123" s="39"/>
      <c r="Y123" s="39"/>
      <c r="Z123" s="39"/>
      <c r="AA123" s="39"/>
      <c r="AB123" s="39"/>
      <c r="AC123" s="39"/>
      <c r="AD123" s="39"/>
      <c r="AE123" s="39"/>
      <c r="AR123" s="240" t="s">
        <v>242</v>
      </c>
      <c r="AT123" s="240" t="s">
        <v>238</v>
      </c>
      <c r="AU123" s="240" t="s">
        <v>89</v>
      </c>
      <c r="AY123" s="17" t="s">
        <v>235</v>
      </c>
      <c r="BE123" s="241">
        <f>IF(N123="základní",J123,0)</f>
        <v>0</v>
      </c>
      <c r="BF123" s="241">
        <f>IF(N123="snížená",J123,0)</f>
        <v>0</v>
      </c>
      <c r="BG123" s="241">
        <f>IF(N123="zákl. přenesená",J123,0)</f>
        <v>0</v>
      </c>
      <c r="BH123" s="241">
        <f>IF(N123="sníž. přenesená",J123,0)</f>
        <v>0</v>
      </c>
      <c r="BI123" s="241">
        <f>IF(N123="nulová",J123,0)</f>
        <v>0</v>
      </c>
      <c r="BJ123" s="17" t="s">
        <v>242</v>
      </c>
      <c r="BK123" s="241">
        <f>ROUND(I123*H123,2)</f>
        <v>0</v>
      </c>
      <c r="BL123" s="17" t="s">
        <v>242</v>
      </c>
      <c r="BM123" s="240" t="s">
        <v>696</v>
      </c>
    </row>
    <row r="124" s="2" customFormat="1">
      <c r="A124" s="39"/>
      <c r="B124" s="40"/>
      <c r="C124" s="41"/>
      <c r="D124" s="242" t="s">
        <v>244</v>
      </c>
      <c r="E124" s="41"/>
      <c r="F124" s="243" t="s">
        <v>327</v>
      </c>
      <c r="G124" s="41"/>
      <c r="H124" s="41"/>
      <c r="I124" s="149"/>
      <c r="J124" s="41"/>
      <c r="K124" s="41"/>
      <c r="L124" s="45"/>
      <c r="M124" s="244"/>
      <c r="N124" s="245"/>
      <c r="O124" s="86"/>
      <c r="P124" s="86"/>
      <c r="Q124" s="86"/>
      <c r="R124" s="86"/>
      <c r="S124" s="86"/>
      <c r="T124" s="87"/>
      <c r="U124" s="39"/>
      <c r="V124" s="39"/>
      <c r="W124" s="39"/>
      <c r="X124" s="39"/>
      <c r="Y124" s="39"/>
      <c r="Z124" s="39"/>
      <c r="AA124" s="39"/>
      <c r="AB124" s="39"/>
      <c r="AC124" s="39"/>
      <c r="AD124" s="39"/>
      <c r="AE124" s="39"/>
      <c r="AT124" s="17" t="s">
        <v>244</v>
      </c>
      <c r="AU124" s="17" t="s">
        <v>89</v>
      </c>
    </row>
    <row r="125" s="2" customFormat="1">
      <c r="A125" s="39"/>
      <c r="B125" s="40"/>
      <c r="C125" s="41"/>
      <c r="D125" s="242" t="s">
        <v>246</v>
      </c>
      <c r="E125" s="41"/>
      <c r="F125" s="246" t="s">
        <v>328</v>
      </c>
      <c r="G125" s="41"/>
      <c r="H125" s="41"/>
      <c r="I125" s="149"/>
      <c r="J125" s="41"/>
      <c r="K125" s="41"/>
      <c r="L125" s="45"/>
      <c r="M125" s="244"/>
      <c r="N125" s="245"/>
      <c r="O125" s="86"/>
      <c r="P125" s="86"/>
      <c r="Q125" s="86"/>
      <c r="R125" s="86"/>
      <c r="S125" s="86"/>
      <c r="T125" s="87"/>
      <c r="U125" s="39"/>
      <c r="V125" s="39"/>
      <c r="W125" s="39"/>
      <c r="X125" s="39"/>
      <c r="Y125" s="39"/>
      <c r="Z125" s="39"/>
      <c r="AA125" s="39"/>
      <c r="AB125" s="39"/>
      <c r="AC125" s="39"/>
      <c r="AD125" s="39"/>
      <c r="AE125" s="39"/>
      <c r="AT125" s="17" t="s">
        <v>246</v>
      </c>
      <c r="AU125" s="17" t="s">
        <v>89</v>
      </c>
    </row>
    <row r="126" s="13" customFormat="1">
      <c r="A126" s="13"/>
      <c r="B126" s="247"/>
      <c r="C126" s="248"/>
      <c r="D126" s="242" t="s">
        <v>248</v>
      </c>
      <c r="E126" s="249" t="s">
        <v>39</v>
      </c>
      <c r="F126" s="250" t="s">
        <v>697</v>
      </c>
      <c r="G126" s="248"/>
      <c r="H126" s="251">
        <v>210</v>
      </c>
      <c r="I126" s="252"/>
      <c r="J126" s="248"/>
      <c r="K126" s="248"/>
      <c r="L126" s="253"/>
      <c r="M126" s="254"/>
      <c r="N126" s="255"/>
      <c r="O126" s="255"/>
      <c r="P126" s="255"/>
      <c r="Q126" s="255"/>
      <c r="R126" s="255"/>
      <c r="S126" s="255"/>
      <c r="T126" s="256"/>
      <c r="U126" s="13"/>
      <c r="V126" s="13"/>
      <c r="W126" s="13"/>
      <c r="X126" s="13"/>
      <c r="Y126" s="13"/>
      <c r="Z126" s="13"/>
      <c r="AA126" s="13"/>
      <c r="AB126" s="13"/>
      <c r="AC126" s="13"/>
      <c r="AD126" s="13"/>
      <c r="AE126" s="13"/>
      <c r="AT126" s="257" t="s">
        <v>248</v>
      </c>
      <c r="AU126" s="257" t="s">
        <v>89</v>
      </c>
      <c r="AV126" s="13" t="s">
        <v>89</v>
      </c>
      <c r="AW126" s="13" t="s">
        <v>41</v>
      </c>
      <c r="AX126" s="13" t="s">
        <v>80</v>
      </c>
      <c r="AY126" s="257" t="s">
        <v>235</v>
      </c>
    </row>
    <row r="127" s="14" customFormat="1">
      <c r="A127" s="14"/>
      <c r="B127" s="258"/>
      <c r="C127" s="259"/>
      <c r="D127" s="242" t="s">
        <v>248</v>
      </c>
      <c r="E127" s="260" t="s">
        <v>39</v>
      </c>
      <c r="F127" s="261" t="s">
        <v>250</v>
      </c>
      <c r="G127" s="259"/>
      <c r="H127" s="262">
        <v>210</v>
      </c>
      <c r="I127" s="263"/>
      <c r="J127" s="259"/>
      <c r="K127" s="259"/>
      <c r="L127" s="264"/>
      <c r="M127" s="265"/>
      <c r="N127" s="266"/>
      <c r="O127" s="266"/>
      <c r="P127" s="266"/>
      <c r="Q127" s="266"/>
      <c r="R127" s="266"/>
      <c r="S127" s="266"/>
      <c r="T127" s="267"/>
      <c r="U127" s="14"/>
      <c r="V127" s="14"/>
      <c r="W127" s="14"/>
      <c r="X127" s="14"/>
      <c r="Y127" s="14"/>
      <c r="Z127" s="14"/>
      <c r="AA127" s="14"/>
      <c r="AB127" s="14"/>
      <c r="AC127" s="14"/>
      <c r="AD127" s="14"/>
      <c r="AE127" s="14"/>
      <c r="AT127" s="268" t="s">
        <v>248</v>
      </c>
      <c r="AU127" s="268" t="s">
        <v>89</v>
      </c>
      <c r="AV127" s="14" t="s">
        <v>242</v>
      </c>
      <c r="AW127" s="14" t="s">
        <v>41</v>
      </c>
      <c r="AX127" s="14" t="s">
        <v>87</v>
      </c>
      <c r="AY127" s="268" t="s">
        <v>235</v>
      </c>
    </row>
    <row r="128" s="2" customFormat="1" ht="21.75" customHeight="1">
      <c r="A128" s="39"/>
      <c r="B128" s="40"/>
      <c r="C128" s="229" t="s">
        <v>289</v>
      </c>
      <c r="D128" s="229" t="s">
        <v>238</v>
      </c>
      <c r="E128" s="230" t="s">
        <v>698</v>
      </c>
      <c r="F128" s="231" t="s">
        <v>699</v>
      </c>
      <c r="G128" s="232" t="s">
        <v>191</v>
      </c>
      <c r="H128" s="233">
        <v>400</v>
      </c>
      <c r="I128" s="234"/>
      <c r="J128" s="235">
        <f>ROUND(I128*H128,2)</f>
        <v>0</v>
      </c>
      <c r="K128" s="231" t="s">
        <v>241</v>
      </c>
      <c r="L128" s="45"/>
      <c r="M128" s="236" t="s">
        <v>39</v>
      </c>
      <c r="N128" s="237" t="s">
        <v>53</v>
      </c>
      <c r="O128" s="86"/>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242</v>
      </c>
      <c r="AT128" s="240" t="s">
        <v>238</v>
      </c>
      <c r="AU128" s="240" t="s">
        <v>89</v>
      </c>
      <c r="AY128" s="17" t="s">
        <v>235</v>
      </c>
      <c r="BE128" s="241">
        <f>IF(N128="základní",J128,0)</f>
        <v>0</v>
      </c>
      <c r="BF128" s="241">
        <f>IF(N128="snížená",J128,0)</f>
        <v>0</v>
      </c>
      <c r="BG128" s="241">
        <f>IF(N128="zákl. přenesená",J128,0)</f>
        <v>0</v>
      </c>
      <c r="BH128" s="241">
        <f>IF(N128="sníž. přenesená",J128,0)</f>
        <v>0</v>
      </c>
      <c r="BI128" s="241">
        <f>IF(N128="nulová",J128,0)</f>
        <v>0</v>
      </c>
      <c r="BJ128" s="17" t="s">
        <v>242</v>
      </c>
      <c r="BK128" s="241">
        <f>ROUND(I128*H128,2)</f>
        <v>0</v>
      </c>
      <c r="BL128" s="17" t="s">
        <v>242</v>
      </c>
      <c r="BM128" s="240" t="s">
        <v>700</v>
      </c>
    </row>
    <row r="129" s="2" customFormat="1">
      <c r="A129" s="39"/>
      <c r="B129" s="40"/>
      <c r="C129" s="41"/>
      <c r="D129" s="242" t="s">
        <v>244</v>
      </c>
      <c r="E129" s="41"/>
      <c r="F129" s="243" t="s">
        <v>701</v>
      </c>
      <c r="G129" s="41"/>
      <c r="H129" s="41"/>
      <c r="I129" s="149"/>
      <c r="J129" s="41"/>
      <c r="K129" s="41"/>
      <c r="L129" s="45"/>
      <c r="M129" s="244"/>
      <c r="N129" s="245"/>
      <c r="O129" s="86"/>
      <c r="P129" s="86"/>
      <c r="Q129" s="86"/>
      <c r="R129" s="86"/>
      <c r="S129" s="86"/>
      <c r="T129" s="87"/>
      <c r="U129" s="39"/>
      <c r="V129" s="39"/>
      <c r="W129" s="39"/>
      <c r="X129" s="39"/>
      <c r="Y129" s="39"/>
      <c r="Z129" s="39"/>
      <c r="AA129" s="39"/>
      <c r="AB129" s="39"/>
      <c r="AC129" s="39"/>
      <c r="AD129" s="39"/>
      <c r="AE129" s="39"/>
      <c r="AT129" s="17" t="s">
        <v>244</v>
      </c>
      <c r="AU129" s="17" t="s">
        <v>89</v>
      </c>
    </row>
    <row r="130" s="2" customFormat="1">
      <c r="A130" s="39"/>
      <c r="B130" s="40"/>
      <c r="C130" s="41"/>
      <c r="D130" s="242" t="s">
        <v>246</v>
      </c>
      <c r="E130" s="41"/>
      <c r="F130" s="246" t="s">
        <v>702</v>
      </c>
      <c r="G130" s="41"/>
      <c r="H130" s="41"/>
      <c r="I130" s="149"/>
      <c r="J130" s="41"/>
      <c r="K130" s="41"/>
      <c r="L130" s="45"/>
      <c r="M130" s="244"/>
      <c r="N130" s="245"/>
      <c r="O130" s="86"/>
      <c r="P130" s="86"/>
      <c r="Q130" s="86"/>
      <c r="R130" s="86"/>
      <c r="S130" s="86"/>
      <c r="T130" s="87"/>
      <c r="U130" s="39"/>
      <c r="V130" s="39"/>
      <c r="W130" s="39"/>
      <c r="X130" s="39"/>
      <c r="Y130" s="39"/>
      <c r="Z130" s="39"/>
      <c r="AA130" s="39"/>
      <c r="AB130" s="39"/>
      <c r="AC130" s="39"/>
      <c r="AD130" s="39"/>
      <c r="AE130" s="39"/>
      <c r="AT130" s="17" t="s">
        <v>246</v>
      </c>
      <c r="AU130" s="17" t="s">
        <v>89</v>
      </c>
    </row>
    <row r="131" s="13" customFormat="1">
      <c r="A131" s="13"/>
      <c r="B131" s="247"/>
      <c r="C131" s="248"/>
      <c r="D131" s="242" t="s">
        <v>248</v>
      </c>
      <c r="E131" s="249" t="s">
        <v>39</v>
      </c>
      <c r="F131" s="250" t="s">
        <v>669</v>
      </c>
      <c r="G131" s="248"/>
      <c r="H131" s="251">
        <v>400</v>
      </c>
      <c r="I131" s="252"/>
      <c r="J131" s="248"/>
      <c r="K131" s="248"/>
      <c r="L131" s="253"/>
      <c r="M131" s="254"/>
      <c r="N131" s="255"/>
      <c r="O131" s="255"/>
      <c r="P131" s="255"/>
      <c r="Q131" s="255"/>
      <c r="R131" s="255"/>
      <c r="S131" s="255"/>
      <c r="T131" s="256"/>
      <c r="U131" s="13"/>
      <c r="V131" s="13"/>
      <c r="W131" s="13"/>
      <c r="X131" s="13"/>
      <c r="Y131" s="13"/>
      <c r="Z131" s="13"/>
      <c r="AA131" s="13"/>
      <c r="AB131" s="13"/>
      <c r="AC131" s="13"/>
      <c r="AD131" s="13"/>
      <c r="AE131" s="13"/>
      <c r="AT131" s="257" t="s">
        <v>248</v>
      </c>
      <c r="AU131" s="257" t="s">
        <v>89</v>
      </c>
      <c r="AV131" s="13" t="s">
        <v>89</v>
      </c>
      <c r="AW131" s="13" t="s">
        <v>41</v>
      </c>
      <c r="AX131" s="13" t="s">
        <v>80</v>
      </c>
      <c r="AY131" s="257" t="s">
        <v>235</v>
      </c>
    </row>
    <row r="132" s="14" customFormat="1">
      <c r="A132" s="14"/>
      <c r="B132" s="258"/>
      <c r="C132" s="259"/>
      <c r="D132" s="242" t="s">
        <v>248</v>
      </c>
      <c r="E132" s="260" t="s">
        <v>39</v>
      </c>
      <c r="F132" s="261" t="s">
        <v>250</v>
      </c>
      <c r="G132" s="259"/>
      <c r="H132" s="262">
        <v>400</v>
      </c>
      <c r="I132" s="263"/>
      <c r="J132" s="259"/>
      <c r="K132" s="259"/>
      <c r="L132" s="264"/>
      <c r="M132" s="265"/>
      <c r="N132" s="266"/>
      <c r="O132" s="266"/>
      <c r="P132" s="266"/>
      <c r="Q132" s="266"/>
      <c r="R132" s="266"/>
      <c r="S132" s="266"/>
      <c r="T132" s="267"/>
      <c r="U132" s="14"/>
      <c r="V132" s="14"/>
      <c r="W132" s="14"/>
      <c r="X132" s="14"/>
      <c r="Y132" s="14"/>
      <c r="Z132" s="14"/>
      <c r="AA132" s="14"/>
      <c r="AB132" s="14"/>
      <c r="AC132" s="14"/>
      <c r="AD132" s="14"/>
      <c r="AE132" s="14"/>
      <c r="AT132" s="268" t="s">
        <v>248</v>
      </c>
      <c r="AU132" s="268" t="s">
        <v>89</v>
      </c>
      <c r="AV132" s="14" t="s">
        <v>242</v>
      </c>
      <c r="AW132" s="14" t="s">
        <v>41</v>
      </c>
      <c r="AX132" s="14" t="s">
        <v>87</v>
      </c>
      <c r="AY132" s="268" t="s">
        <v>235</v>
      </c>
    </row>
    <row r="133" s="2" customFormat="1" ht="21.75" customHeight="1">
      <c r="A133" s="39"/>
      <c r="B133" s="40"/>
      <c r="C133" s="229" t="s">
        <v>297</v>
      </c>
      <c r="D133" s="229" t="s">
        <v>238</v>
      </c>
      <c r="E133" s="230" t="s">
        <v>703</v>
      </c>
      <c r="F133" s="231" t="s">
        <v>704</v>
      </c>
      <c r="G133" s="232" t="s">
        <v>191</v>
      </c>
      <c r="H133" s="233">
        <v>2640</v>
      </c>
      <c r="I133" s="234"/>
      <c r="J133" s="235">
        <f>ROUND(I133*H133,2)</f>
        <v>0</v>
      </c>
      <c r="K133" s="231" t="s">
        <v>241</v>
      </c>
      <c r="L133" s="45"/>
      <c r="M133" s="236" t="s">
        <v>39</v>
      </c>
      <c r="N133" s="237" t="s">
        <v>53</v>
      </c>
      <c r="O133" s="86"/>
      <c r="P133" s="238">
        <f>O133*H133</f>
        <v>0</v>
      </c>
      <c r="Q133" s="238">
        <v>0</v>
      </c>
      <c r="R133" s="238">
        <f>Q133*H133</f>
        <v>0</v>
      </c>
      <c r="S133" s="238">
        <v>0</v>
      </c>
      <c r="T133" s="239">
        <f>S133*H133</f>
        <v>0</v>
      </c>
      <c r="U133" s="39"/>
      <c r="V133" s="39"/>
      <c r="W133" s="39"/>
      <c r="X133" s="39"/>
      <c r="Y133" s="39"/>
      <c r="Z133" s="39"/>
      <c r="AA133" s="39"/>
      <c r="AB133" s="39"/>
      <c r="AC133" s="39"/>
      <c r="AD133" s="39"/>
      <c r="AE133" s="39"/>
      <c r="AR133" s="240" t="s">
        <v>242</v>
      </c>
      <c r="AT133" s="240" t="s">
        <v>238</v>
      </c>
      <c r="AU133" s="240" t="s">
        <v>89</v>
      </c>
      <c r="AY133" s="17" t="s">
        <v>235</v>
      </c>
      <c r="BE133" s="241">
        <f>IF(N133="základní",J133,0)</f>
        <v>0</v>
      </c>
      <c r="BF133" s="241">
        <f>IF(N133="snížená",J133,0)</f>
        <v>0</v>
      </c>
      <c r="BG133" s="241">
        <f>IF(N133="zákl. přenesená",J133,0)</f>
        <v>0</v>
      </c>
      <c r="BH133" s="241">
        <f>IF(N133="sníž. přenesená",J133,0)</f>
        <v>0</v>
      </c>
      <c r="BI133" s="241">
        <f>IF(N133="nulová",J133,0)</f>
        <v>0</v>
      </c>
      <c r="BJ133" s="17" t="s">
        <v>242</v>
      </c>
      <c r="BK133" s="241">
        <f>ROUND(I133*H133,2)</f>
        <v>0</v>
      </c>
      <c r="BL133" s="17" t="s">
        <v>242</v>
      </c>
      <c r="BM133" s="240" t="s">
        <v>705</v>
      </c>
    </row>
    <row r="134" s="2" customFormat="1">
      <c r="A134" s="39"/>
      <c r="B134" s="40"/>
      <c r="C134" s="41"/>
      <c r="D134" s="242" t="s">
        <v>244</v>
      </c>
      <c r="E134" s="41"/>
      <c r="F134" s="243" t="s">
        <v>706</v>
      </c>
      <c r="G134" s="41"/>
      <c r="H134" s="41"/>
      <c r="I134" s="149"/>
      <c r="J134" s="41"/>
      <c r="K134" s="41"/>
      <c r="L134" s="45"/>
      <c r="M134" s="244"/>
      <c r="N134" s="245"/>
      <c r="O134" s="86"/>
      <c r="P134" s="86"/>
      <c r="Q134" s="86"/>
      <c r="R134" s="86"/>
      <c r="S134" s="86"/>
      <c r="T134" s="87"/>
      <c r="U134" s="39"/>
      <c r="V134" s="39"/>
      <c r="W134" s="39"/>
      <c r="X134" s="39"/>
      <c r="Y134" s="39"/>
      <c r="Z134" s="39"/>
      <c r="AA134" s="39"/>
      <c r="AB134" s="39"/>
      <c r="AC134" s="39"/>
      <c r="AD134" s="39"/>
      <c r="AE134" s="39"/>
      <c r="AT134" s="17" t="s">
        <v>244</v>
      </c>
      <c r="AU134" s="17" t="s">
        <v>89</v>
      </c>
    </row>
    <row r="135" s="2" customFormat="1">
      <c r="A135" s="39"/>
      <c r="B135" s="40"/>
      <c r="C135" s="41"/>
      <c r="D135" s="242" t="s">
        <v>246</v>
      </c>
      <c r="E135" s="41"/>
      <c r="F135" s="246" t="s">
        <v>707</v>
      </c>
      <c r="G135" s="41"/>
      <c r="H135" s="41"/>
      <c r="I135" s="149"/>
      <c r="J135" s="41"/>
      <c r="K135" s="41"/>
      <c r="L135" s="45"/>
      <c r="M135" s="244"/>
      <c r="N135" s="245"/>
      <c r="O135" s="86"/>
      <c r="P135" s="86"/>
      <c r="Q135" s="86"/>
      <c r="R135" s="86"/>
      <c r="S135" s="86"/>
      <c r="T135" s="87"/>
      <c r="U135" s="39"/>
      <c r="V135" s="39"/>
      <c r="W135" s="39"/>
      <c r="X135" s="39"/>
      <c r="Y135" s="39"/>
      <c r="Z135" s="39"/>
      <c r="AA135" s="39"/>
      <c r="AB135" s="39"/>
      <c r="AC135" s="39"/>
      <c r="AD135" s="39"/>
      <c r="AE135" s="39"/>
      <c r="AT135" s="17" t="s">
        <v>246</v>
      </c>
      <c r="AU135" s="17" t="s">
        <v>89</v>
      </c>
    </row>
    <row r="136" s="13" customFormat="1">
      <c r="A136" s="13"/>
      <c r="B136" s="247"/>
      <c r="C136" s="248"/>
      <c r="D136" s="242" t="s">
        <v>248</v>
      </c>
      <c r="E136" s="249" t="s">
        <v>39</v>
      </c>
      <c r="F136" s="250" t="s">
        <v>660</v>
      </c>
      <c r="G136" s="248"/>
      <c r="H136" s="251">
        <v>2640</v>
      </c>
      <c r="I136" s="252"/>
      <c r="J136" s="248"/>
      <c r="K136" s="248"/>
      <c r="L136" s="253"/>
      <c r="M136" s="254"/>
      <c r="N136" s="255"/>
      <c r="O136" s="255"/>
      <c r="P136" s="255"/>
      <c r="Q136" s="255"/>
      <c r="R136" s="255"/>
      <c r="S136" s="255"/>
      <c r="T136" s="256"/>
      <c r="U136" s="13"/>
      <c r="V136" s="13"/>
      <c r="W136" s="13"/>
      <c r="X136" s="13"/>
      <c r="Y136" s="13"/>
      <c r="Z136" s="13"/>
      <c r="AA136" s="13"/>
      <c r="AB136" s="13"/>
      <c r="AC136" s="13"/>
      <c r="AD136" s="13"/>
      <c r="AE136" s="13"/>
      <c r="AT136" s="257" t="s">
        <v>248</v>
      </c>
      <c r="AU136" s="257" t="s">
        <v>89</v>
      </c>
      <c r="AV136" s="13" t="s">
        <v>89</v>
      </c>
      <c r="AW136" s="13" t="s">
        <v>41</v>
      </c>
      <c r="AX136" s="13" t="s">
        <v>80</v>
      </c>
      <c r="AY136" s="257" t="s">
        <v>235</v>
      </c>
    </row>
    <row r="137" s="14" customFormat="1">
      <c r="A137" s="14"/>
      <c r="B137" s="258"/>
      <c r="C137" s="259"/>
      <c r="D137" s="242" t="s">
        <v>248</v>
      </c>
      <c r="E137" s="260" t="s">
        <v>39</v>
      </c>
      <c r="F137" s="261" t="s">
        <v>250</v>
      </c>
      <c r="G137" s="259"/>
      <c r="H137" s="262">
        <v>2640</v>
      </c>
      <c r="I137" s="263"/>
      <c r="J137" s="259"/>
      <c r="K137" s="259"/>
      <c r="L137" s="264"/>
      <c r="M137" s="265"/>
      <c r="N137" s="266"/>
      <c r="O137" s="266"/>
      <c r="P137" s="266"/>
      <c r="Q137" s="266"/>
      <c r="R137" s="266"/>
      <c r="S137" s="266"/>
      <c r="T137" s="267"/>
      <c r="U137" s="14"/>
      <c r="V137" s="14"/>
      <c r="W137" s="14"/>
      <c r="X137" s="14"/>
      <c r="Y137" s="14"/>
      <c r="Z137" s="14"/>
      <c r="AA137" s="14"/>
      <c r="AB137" s="14"/>
      <c r="AC137" s="14"/>
      <c r="AD137" s="14"/>
      <c r="AE137" s="14"/>
      <c r="AT137" s="268" t="s">
        <v>248</v>
      </c>
      <c r="AU137" s="268" t="s">
        <v>89</v>
      </c>
      <c r="AV137" s="14" t="s">
        <v>242</v>
      </c>
      <c r="AW137" s="14" t="s">
        <v>41</v>
      </c>
      <c r="AX137" s="14" t="s">
        <v>87</v>
      </c>
      <c r="AY137" s="268" t="s">
        <v>235</v>
      </c>
    </row>
    <row r="138" s="2" customFormat="1" ht="21.75" customHeight="1">
      <c r="A138" s="39"/>
      <c r="B138" s="40"/>
      <c r="C138" s="229" t="s">
        <v>302</v>
      </c>
      <c r="D138" s="229" t="s">
        <v>238</v>
      </c>
      <c r="E138" s="230" t="s">
        <v>359</v>
      </c>
      <c r="F138" s="231" t="s">
        <v>360</v>
      </c>
      <c r="G138" s="232" t="s">
        <v>197</v>
      </c>
      <c r="H138" s="233">
        <v>1210</v>
      </c>
      <c r="I138" s="234"/>
      <c r="J138" s="235">
        <f>ROUND(I138*H138,2)</f>
        <v>0</v>
      </c>
      <c r="K138" s="231" t="s">
        <v>241</v>
      </c>
      <c r="L138" s="45"/>
      <c r="M138" s="236" t="s">
        <v>39</v>
      </c>
      <c r="N138" s="237" t="s">
        <v>53</v>
      </c>
      <c r="O138" s="86"/>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242</v>
      </c>
      <c r="AT138" s="240" t="s">
        <v>238</v>
      </c>
      <c r="AU138" s="240" t="s">
        <v>89</v>
      </c>
      <c r="AY138" s="17" t="s">
        <v>235</v>
      </c>
      <c r="BE138" s="241">
        <f>IF(N138="základní",J138,0)</f>
        <v>0</v>
      </c>
      <c r="BF138" s="241">
        <f>IF(N138="snížená",J138,0)</f>
        <v>0</v>
      </c>
      <c r="BG138" s="241">
        <f>IF(N138="zákl. přenesená",J138,0)</f>
        <v>0</v>
      </c>
      <c r="BH138" s="241">
        <f>IF(N138="sníž. přenesená",J138,0)</f>
        <v>0</v>
      </c>
      <c r="BI138" s="241">
        <f>IF(N138="nulová",J138,0)</f>
        <v>0</v>
      </c>
      <c r="BJ138" s="17" t="s">
        <v>242</v>
      </c>
      <c r="BK138" s="241">
        <f>ROUND(I138*H138,2)</f>
        <v>0</v>
      </c>
      <c r="BL138" s="17" t="s">
        <v>242</v>
      </c>
      <c r="BM138" s="240" t="s">
        <v>708</v>
      </c>
    </row>
    <row r="139" s="2" customFormat="1">
      <c r="A139" s="39"/>
      <c r="B139" s="40"/>
      <c r="C139" s="41"/>
      <c r="D139" s="242" t="s">
        <v>244</v>
      </c>
      <c r="E139" s="41"/>
      <c r="F139" s="243" t="s">
        <v>362</v>
      </c>
      <c r="G139" s="41"/>
      <c r="H139" s="41"/>
      <c r="I139" s="149"/>
      <c r="J139" s="41"/>
      <c r="K139" s="41"/>
      <c r="L139" s="45"/>
      <c r="M139" s="244"/>
      <c r="N139" s="245"/>
      <c r="O139" s="86"/>
      <c r="P139" s="86"/>
      <c r="Q139" s="86"/>
      <c r="R139" s="86"/>
      <c r="S139" s="86"/>
      <c r="T139" s="87"/>
      <c r="U139" s="39"/>
      <c r="V139" s="39"/>
      <c r="W139" s="39"/>
      <c r="X139" s="39"/>
      <c r="Y139" s="39"/>
      <c r="Z139" s="39"/>
      <c r="AA139" s="39"/>
      <c r="AB139" s="39"/>
      <c r="AC139" s="39"/>
      <c r="AD139" s="39"/>
      <c r="AE139" s="39"/>
      <c r="AT139" s="17" t="s">
        <v>244</v>
      </c>
      <c r="AU139" s="17" t="s">
        <v>89</v>
      </c>
    </row>
    <row r="140" s="2" customFormat="1">
      <c r="A140" s="39"/>
      <c r="B140" s="40"/>
      <c r="C140" s="41"/>
      <c r="D140" s="242" t="s">
        <v>246</v>
      </c>
      <c r="E140" s="41"/>
      <c r="F140" s="246" t="s">
        <v>363</v>
      </c>
      <c r="G140" s="41"/>
      <c r="H140" s="41"/>
      <c r="I140" s="149"/>
      <c r="J140" s="41"/>
      <c r="K140" s="41"/>
      <c r="L140" s="45"/>
      <c r="M140" s="244"/>
      <c r="N140" s="245"/>
      <c r="O140" s="86"/>
      <c r="P140" s="86"/>
      <c r="Q140" s="86"/>
      <c r="R140" s="86"/>
      <c r="S140" s="86"/>
      <c r="T140" s="87"/>
      <c r="U140" s="39"/>
      <c r="V140" s="39"/>
      <c r="W140" s="39"/>
      <c r="X140" s="39"/>
      <c r="Y140" s="39"/>
      <c r="Z140" s="39"/>
      <c r="AA140" s="39"/>
      <c r="AB140" s="39"/>
      <c r="AC140" s="39"/>
      <c r="AD140" s="39"/>
      <c r="AE140" s="39"/>
      <c r="AT140" s="17" t="s">
        <v>246</v>
      </c>
      <c r="AU140" s="17" t="s">
        <v>89</v>
      </c>
    </row>
    <row r="141" s="13" customFormat="1">
      <c r="A141" s="13"/>
      <c r="B141" s="247"/>
      <c r="C141" s="248"/>
      <c r="D141" s="242" t="s">
        <v>248</v>
      </c>
      <c r="E141" s="249" t="s">
        <v>39</v>
      </c>
      <c r="F141" s="250" t="s">
        <v>657</v>
      </c>
      <c r="G141" s="248"/>
      <c r="H141" s="251">
        <v>1210</v>
      </c>
      <c r="I141" s="252"/>
      <c r="J141" s="248"/>
      <c r="K141" s="248"/>
      <c r="L141" s="253"/>
      <c r="M141" s="254"/>
      <c r="N141" s="255"/>
      <c r="O141" s="255"/>
      <c r="P141" s="255"/>
      <c r="Q141" s="255"/>
      <c r="R141" s="255"/>
      <c r="S141" s="255"/>
      <c r="T141" s="256"/>
      <c r="U141" s="13"/>
      <c r="V141" s="13"/>
      <c r="W141" s="13"/>
      <c r="X141" s="13"/>
      <c r="Y141" s="13"/>
      <c r="Z141" s="13"/>
      <c r="AA141" s="13"/>
      <c r="AB141" s="13"/>
      <c r="AC141" s="13"/>
      <c r="AD141" s="13"/>
      <c r="AE141" s="13"/>
      <c r="AT141" s="257" t="s">
        <v>248</v>
      </c>
      <c r="AU141" s="257" t="s">
        <v>89</v>
      </c>
      <c r="AV141" s="13" t="s">
        <v>89</v>
      </c>
      <c r="AW141" s="13" t="s">
        <v>41</v>
      </c>
      <c r="AX141" s="13" t="s">
        <v>80</v>
      </c>
      <c r="AY141" s="257" t="s">
        <v>235</v>
      </c>
    </row>
    <row r="142" s="14" customFormat="1">
      <c r="A142" s="14"/>
      <c r="B142" s="258"/>
      <c r="C142" s="259"/>
      <c r="D142" s="242" t="s">
        <v>248</v>
      </c>
      <c r="E142" s="260" t="s">
        <v>39</v>
      </c>
      <c r="F142" s="261" t="s">
        <v>250</v>
      </c>
      <c r="G142" s="259"/>
      <c r="H142" s="262">
        <v>1210</v>
      </c>
      <c r="I142" s="263"/>
      <c r="J142" s="259"/>
      <c r="K142" s="259"/>
      <c r="L142" s="264"/>
      <c r="M142" s="265"/>
      <c r="N142" s="266"/>
      <c r="O142" s="266"/>
      <c r="P142" s="266"/>
      <c r="Q142" s="266"/>
      <c r="R142" s="266"/>
      <c r="S142" s="266"/>
      <c r="T142" s="267"/>
      <c r="U142" s="14"/>
      <c r="V142" s="14"/>
      <c r="W142" s="14"/>
      <c r="X142" s="14"/>
      <c r="Y142" s="14"/>
      <c r="Z142" s="14"/>
      <c r="AA142" s="14"/>
      <c r="AB142" s="14"/>
      <c r="AC142" s="14"/>
      <c r="AD142" s="14"/>
      <c r="AE142" s="14"/>
      <c r="AT142" s="268" t="s">
        <v>248</v>
      </c>
      <c r="AU142" s="268" t="s">
        <v>89</v>
      </c>
      <c r="AV142" s="14" t="s">
        <v>242</v>
      </c>
      <c r="AW142" s="14" t="s">
        <v>41</v>
      </c>
      <c r="AX142" s="14" t="s">
        <v>87</v>
      </c>
      <c r="AY142" s="268" t="s">
        <v>235</v>
      </c>
    </row>
    <row r="143" s="2" customFormat="1" ht="21.75" customHeight="1">
      <c r="A143" s="39"/>
      <c r="B143" s="40"/>
      <c r="C143" s="229" t="s">
        <v>307</v>
      </c>
      <c r="D143" s="229" t="s">
        <v>238</v>
      </c>
      <c r="E143" s="230" t="s">
        <v>365</v>
      </c>
      <c r="F143" s="231" t="s">
        <v>366</v>
      </c>
      <c r="G143" s="232" t="s">
        <v>367</v>
      </c>
      <c r="H143" s="233">
        <v>17</v>
      </c>
      <c r="I143" s="234"/>
      <c r="J143" s="235">
        <f>ROUND(I143*H143,2)</f>
        <v>0</v>
      </c>
      <c r="K143" s="231" t="s">
        <v>241</v>
      </c>
      <c r="L143" s="45"/>
      <c r="M143" s="236" t="s">
        <v>39</v>
      </c>
      <c r="N143" s="237" t="s">
        <v>53</v>
      </c>
      <c r="O143" s="86"/>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242</v>
      </c>
      <c r="AT143" s="240" t="s">
        <v>238</v>
      </c>
      <c r="AU143" s="240" t="s">
        <v>89</v>
      </c>
      <c r="AY143" s="17" t="s">
        <v>235</v>
      </c>
      <c r="BE143" s="241">
        <f>IF(N143="základní",J143,0)</f>
        <v>0</v>
      </c>
      <c r="BF143" s="241">
        <f>IF(N143="snížená",J143,0)</f>
        <v>0</v>
      </c>
      <c r="BG143" s="241">
        <f>IF(N143="zákl. přenesená",J143,0)</f>
        <v>0</v>
      </c>
      <c r="BH143" s="241">
        <f>IF(N143="sníž. přenesená",J143,0)</f>
        <v>0</v>
      </c>
      <c r="BI143" s="241">
        <f>IF(N143="nulová",J143,0)</f>
        <v>0</v>
      </c>
      <c r="BJ143" s="17" t="s">
        <v>242</v>
      </c>
      <c r="BK143" s="241">
        <f>ROUND(I143*H143,2)</f>
        <v>0</v>
      </c>
      <c r="BL143" s="17" t="s">
        <v>242</v>
      </c>
      <c r="BM143" s="240" t="s">
        <v>709</v>
      </c>
    </row>
    <row r="144" s="2" customFormat="1">
      <c r="A144" s="39"/>
      <c r="B144" s="40"/>
      <c r="C144" s="41"/>
      <c r="D144" s="242" t="s">
        <v>244</v>
      </c>
      <c r="E144" s="41"/>
      <c r="F144" s="243" t="s">
        <v>369</v>
      </c>
      <c r="G144" s="41"/>
      <c r="H144" s="41"/>
      <c r="I144" s="149"/>
      <c r="J144" s="41"/>
      <c r="K144" s="41"/>
      <c r="L144" s="45"/>
      <c r="M144" s="244"/>
      <c r="N144" s="245"/>
      <c r="O144" s="86"/>
      <c r="P144" s="86"/>
      <c r="Q144" s="86"/>
      <c r="R144" s="86"/>
      <c r="S144" s="86"/>
      <c r="T144" s="87"/>
      <c r="U144" s="39"/>
      <c r="V144" s="39"/>
      <c r="W144" s="39"/>
      <c r="X144" s="39"/>
      <c r="Y144" s="39"/>
      <c r="Z144" s="39"/>
      <c r="AA144" s="39"/>
      <c r="AB144" s="39"/>
      <c r="AC144" s="39"/>
      <c r="AD144" s="39"/>
      <c r="AE144" s="39"/>
      <c r="AT144" s="17" t="s">
        <v>244</v>
      </c>
      <c r="AU144" s="17" t="s">
        <v>89</v>
      </c>
    </row>
    <row r="145" s="2" customFormat="1">
      <c r="A145" s="39"/>
      <c r="B145" s="40"/>
      <c r="C145" s="41"/>
      <c r="D145" s="242" t="s">
        <v>246</v>
      </c>
      <c r="E145" s="41"/>
      <c r="F145" s="246" t="s">
        <v>370</v>
      </c>
      <c r="G145" s="41"/>
      <c r="H145" s="41"/>
      <c r="I145" s="149"/>
      <c r="J145" s="41"/>
      <c r="K145" s="41"/>
      <c r="L145" s="45"/>
      <c r="M145" s="244"/>
      <c r="N145" s="245"/>
      <c r="O145" s="86"/>
      <c r="P145" s="86"/>
      <c r="Q145" s="86"/>
      <c r="R145" s="86"/>
      <c r="S145" s="86"/>
      <c r="T145" s="87"/>
      <c r="U145" s="39"/>
      <c r="V145" s="39"/>
      <c r="W145" s="39"/>
      <c r="X145" s="39"/>
      <c r="Y145" s="39"/>
      <c r="Z145" s="39"/>
      <c r="AA145" s="39"/>
      <c r="AB145" s="39"/>
      <c r="AC145" s="39"/>
      <c r="AD145" s="39"/>
      <c r="AE145" s="39"/>
      <c r="AT145" s="17" t="s">
        <v>246</v>
      </c>
      <c r="AU145" s="17" t="s">
        <v>89</v>
      </c>
    </row>
    <row r="146" s="13" customFormat="1">
      <c r="A146" s="13"/>
      <c r="B146" s="247"/>
      <c r="C146" s="248"/>
      <c r="D146" s="242" t="s">
        <v>248</v>
      </c>
      <c r="E146" s="249" t="s">
        <v>39</v>
      </c>
      <c r="F146" s="250" t="s">
        <v>710</v>
      </c>
      <c r="G146" s="248"/>
      <c r="H146" s="251">
        <v>5</v>
      </c>
      <c r="I146" s="252"/>
      <c r="J146" s="248"/>
      <c r="K146" s="248"/>
      <c r="L146" s="253"/>
      <c r="M146" s="254"/>
      <c r="N146" s="255"/>
      <c r="O146" s="255"/>
      <c r="P146" s="255"/>
      <c r="Q146" s="255"/>
      <c r="R146" s="255"/>
      <c r="S146" s="255"/>
      <c r="T146" s="256"/>
      <c r="U146" s="13"/>
      <c r="V146" s="13"/>
      <c r="W146" s="13"/>
      <c r="X146" s="13"/>
      <c r="Y146" s="13"/>
      <c r="Z146" s="13"/>
      <c r="AA146" s="13"/>
      <c r="AB146" s="13"/>
      <c r="AC146" s="13"/>
      <c r="AD146" s="13"/>
      <c r="AE146" s="13"/>
      <c r="AT146" s="257" t="s">
        <v>248</v>
      </c>
      <c r="AU146" s="257" t="s">
        <v>89</v>
      </c>
      <c r="AV146" s="13" t="s">
        <v>89</v>
      </c>
      <c r="AW146" s="13" t="s">
        <v>41</v>
      </c>
      <c r="AX146" s="13" t="s">
        <v>80</v>
      </c>
      <c r="AY146" s="257" t="s">
        <v>235</v>
      </c>
    </row>
    <row r="147" s="13" customFormat="1">
      <c r="A147" s="13"/>
      <c r="B147" s="247"/>
      <c r="C147" s="248"/>
      <c r="D147" s="242" t="s">
        <v>248</v>
      </c>
      <c r="E147" s="249" t="s">
        <v>39</v>
      </c>
      <c r="F147" s="250" t="s">
        <v>711</v>
      </c>
      <c r="G147" s="248"/>
      <c r="H147" s="251">
        <v>5</v>
      </c>
      <c r="I147" s="252"/>
      <c r="J147" s="248"/>
      <c r="K147" s="248"/>
      <c r="L147" s="253"/>
      <c r="M147" s="254"/>
      <c r="N147" s="255"/>
      <c r="O147" s="255"/>
      <c r="P147" s="255"/>
      <c r="Q147" s="255"/>
      <c r="R147" s="255"/>
      <c r="S147" s="255"/>
      <c r="T147" s="256"/>
      <c r="U147" s="13"/>
      <c r="V147" s="13"/>
      <c r="W147" s="13"/>
      <c r="X147" s="13"/>
      <c r="Y147" s="13"/>
      <c r="Z147" s="13"/>
      <c r="AA147" s="13"/>
      <c r="AB147" s="13"/>
      <c r="AC147" s="13"/>
      <c r="AD147" s="13"/>
      <c r="AE147" s="13"/>
      <c r="AT147" s="257" t="s">
        <v>248</v>
      </c>
      <c r="AU147" s="257" t="s">
        <v>89</v>
      </c>
      <c r="AV147" s="13" t="s">
        <v>89</v>
      </c>
      <c r="AW147" s="13" t="s">
        <v>41</v>
      </c>
      <c r="AX147" s="13" t="s">
        <v>80</v>
      </c>
      <c r="AY147" s="257" t="s">
        <v>235</v>
      </c>
    </row>
    <row r="148" s="13" customFormat="1">
      <c r="A148" s="13"/>
      <c r="B148" s="247"/>
      <c r="C148" s="248"/>
      <c r="D148" s="242" t="s">
        <v>248</v>
      </c>
      <c r="E148" s="249" t="s">
        <v>39</v>
      </c>
      <c r="F148" s="250" t="s">
        <v>712</v>
      </c>
      <c r="G148" s="248"/>
      <c r="H148" s="251">
        <v>2</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248</v>
      </c>
      <c r="AU148" s="257" t="s">
        <v>89</v>
      </c>
      <c r="AV148" s="13" t="s">
        <v>89</v>
      </c>
      <c r="AW148" s="13" t="s">
        <v>41</v>
      </c>
      <c r="AX148" s="13" t="s">
        <v>80</v>
      </c>
      <c r="AY148" s="257" t="s">
        <v>235</v>
      </c>
    </row>
    <row r="149" s="13" customFormat="1">
      <c r="A149" s="13"/>
      <c r="B149" s="247"/>
      <c r="C149" s="248"/>
      <c r="D149" s="242" t="s">
        <v>248</v>
      </c>
      <c r="E149" s="249" t="s">
        <v>39</v>
      </c>
      <c r="F149" s="250" t="s">
        <v>713</v>
      </c>
      <c r="G149" s="248"/>
      <c r="H149" s="251">
        <v>5</v>
      </c>
      <c r="I149" s="252"/>
      <c r="J149" s="248"/>
      <c r="K149" s="248"/>
      <c r="L149" s="253"/>
      <c r="M149" s="254"/>
      <c r="N149" s="255"/>
      <c r="O149" s="255"/>
      <c r="P149" s="255"/>
      <c r="Q149" s="255"/>
      <c r="R149" s="255"/>
      <c r="S149" s="255"/>
      <c r="T149" s="256"/>
      <c r="U149" s="13"/>
      <c r="V149" s="13"/>
      <c r="W149" s="13"/>
      <c r="X149" s="13"/>
      <c r="Y149" s="13"/>
      <c r="Z149" s="13"/>
      <c r="AA149" s="13"/>
      <c r="AB149" s="13"/>
      <c r="AC149" s="13"/>
      <c r="AD149" s="13"/>
      <c r="AE149" s="13"/>
      <c r="AT149" s="257" t="s">
        <v>248</v>
      </c>
      <c r="AU149" s="257" t="s">
        <v>89</v>
      </c>
      <c r="AV149" s="13" t="s">
        <v>89</v>
      </c>
      <c r="AW149" s="13" t="s">
        <v>41</v>
      </c>
      <c r="AX149" s="13" t="s">
        <v>80</v>
      </c>
      <c r="AY149" s="257" t="s">
        <v>235</v>
      </c>
    </row>
    <row r="150" s="14" customFormat="1">
      <c r="A150" s="14"/>
      <c r="B150" s="258"/>
      <c r="C150" s="259"/>
      <c r="D150" s="242" t="s">
        <v>248</v>
      </c>
      <c r="E150" s="260" t="s">
        <v>648</v>
      </c>
      <c r="F150" s="261" t="s">
        <v>250</v>
      </c>
      <c r="G150" s="259"/>
      <c r="H150" s="262">
        <v>17</v>
      </c>
      <c r="I150" s="263"/>
      <c r="J150" s="259"/>
      <c r="K150" s="259"/>
      <c r="L150" s="264"/>
      <c r="M150" s="265"/>
      <c r="N150" s="266"/>
      <c r="O150" s="266"/>
      <c r="P150" s="266"/>
      <c r="Q150" s="266"/>
      <c r="R150" s="266"/>
      <c r="S150" s="266"/>
      <c r="T150" s="267"/>
      <c r="U150" s="14"/>
      <c r="V150" s="14"/>
      <c r="W150" s="14"/>
      <c r="X150" s="14"/>
      <c r="Y150" s="14"/>
      <c r="Z150" s="14"/>
      <c r="AA150" s="14"/>
      <c r="AB150" s="14"/>
      <c r="AC150" s="14"/>
      <c r="AD150" s="14"/>
      <c r="AE150" s="14"/>
      <c r="AT150" s="268" t="s">
        <v>248</v>
      </c>
      <c r="AU150" s="268" t="s">
        <v>89</v>
      </c>
      <c r="AV150" s="14" t="s">
        <v>242</v>
      </c>
      <c r="AW150" s="14" t="s">
        <v>41</v>
      </c>
      <c r="AX150" s="14" t="s">
        <v>87</v>
      </c>
      <c r="AY150" s="268" t="s">
        <v>235</v>
      </c>
    </row>
    <row r="151" s="2" customFormat="1" ht="21.75" customHeight="1">
      <c r="A151" s="39"/>
      <c r="B151" s="40"/>
      <c r="C151" s="229" t="s">
        <v>313</v>
      </c>
      <c r="D151" s="229" t="s">
        <v>238</v>
      </c>
      <c r="E151" s="230" t="s">
        <v>372</v>
      </c>
      <c r="F151" s="231" t="s">
        <v>373</v>
      </c>
      <c r="G151" s="232" t="s">
        <v>367</v>
      </c>
      <c r="H151" s="233">
        <v>7</v>
      </c>
      <c r="I151" s="234"/>
      <c r="J151" s="235">
        <f>ROUND(I151*H151,2)</f>
        <v>0</v>
      </c>
      <c r="K151" s="231" t="s">
        <v>241</v>
      </c>
      <c r="L151" s="45"/>
      <c r="M151" s="236" t="s">
        <v>39</v>
      </c>
      <c r="N151" s="237" t="s">
        <v>53</v>
      </c>
      <c r="O151" s="86"/>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242</v>
      </c>
      <c r="AT151" s="240" t="s">
        <v>238</v>
      </c>
      <c r="AU151" s="240" t="s">
        <v>89</v>
      </c>
      <c r="AY151" s="17" t="s">
        <v>235</v>
      </c>
      <c r="BE151" s="241">
        <f>IF(N151="základní",J151,0)</f>
        <v>0</v>
      </c>
      <c r="BF151" s="241">
        <f>IF(N151="snížená",J151,0)</f>
        <v>0</v>
      </c>
      <c r="BG151" s="241">
        <f>IF(N151="zákl. přenesená",J151,0)</f>
        <v>0</v>
      </c>
      <c r="BH151" s="241">
        <f>IF(N151="sníž. přenesená",J151,0)</f>
        <v>0</v>
      </c>
      <c r="BI151" s="241">
        <f>IF(N151="nulová",J151,0)</f>
        <v>0</v>
      </c>
      <c r="BJ151" s="17" t="s">
        <v>242</v>
      </c>
      <c r="BK151" s="241">
        <f>ROUND(I151*H151,2)</f>
        <v>0</v>
      </c>
      <c r="BL151" s="17" t="s">
        <v>242</v>
      </c>
      <c r="BM151" s="240" t="s">
        <v>714</v>
      </c>
    </row>
    <row r="152" s="2" customFormat="1">
      <c r="A152" s="39"/>
      <c r="B152" s="40"/>
      <c r="C152" s="41"/>
      <c r="D152" s="242" t="s">
        <v>244</v>
      </c>
      <c r="E152" s="41"/>
      <c r="F152" s="243" t="s">
        <v>375</v>
      </c>
      <c r="G152" s="41"/>
      <c r="H152" s="41"/>
      <c r="I152" s="149"/>
      <c r="J152" s="41"/>
      <c r="K152" s="41"/>
      <c r="L152" s="45"/>
      <c r="M152" s="244"/>
      <c r="N152" s="245"/>
      <c r="O152" s="86"/>
      <c r="P152" s="86"/>
      <c r="Q152" s="86"/>
      <c r="R152" s="86"/>
      <c r="S152" s="86"/>
      <c r="T152" s="87"/>
      <c r="U152" s="39"/>
      <c r="V152" s="39"/>
      <c r="W152" s="39"/>
      <c r="X152" s="39"/>
      <c r="Y152" s="39"/>
      <c r="Z152" s="39"/>
      <c r="AA152" s="39"/>
      <c r="AB152" s="39"/>
      <c r="AC152" s="39"/>
      <c r="AD152" s="39"/>
      <c r="AE152" s="39"/>
      <c r="AT152" s="17" t="s">
        <v>244</v>
      </c>
      <c r="AU152" s="17" t="s">
        <v>89</v>
      </c>
    </row>
    <row r="153" s="2" customFormat="1">
      <c r="A153" s="39"/>
      <c r="B153" s="40"/>
      <c r="C153" s="41"/>
      <c r="D153" s="242" t="s">
        <v>246</v>
      </c>
      <c r="E153" s="41"/>
      <c r="F153" s="246" t="s">
        <v>376</v>
      </c>
      <c r="G153" s="41"/>
      <c r="H153" s="41"/>
      <c r="I153" s="149"/>
      <c r="J153" s="41"/>
      <c r="K153" s="41"/>
      <c r="L153" s="45"/>
      <c r="M153" s="244"/>
      <c r="N153" s="245"/>
      <c r="O153" s="86"/>
      <c r="P153" s="86"/>
      <c r="Q153" s="86"/>
      <c r="R153" s="86"/>
      <c r="S153" s="86"/>
      <c r="T153" s="87"/>
      <c r="U153" s="39"/>
      <c r="V153" s="39"/>
      <c r="W153" s="39"/>
      <c r="X153" s="39"/>
      <c r="Y153" s="39"/>
      <c r="Z153" s="39"/>
      <c r="AA153" s="39"/>
      <c r="AB153" s="39"/>
      <c r="AC153" s="39"/>
      <c r="AD153" s="39"/>
      <c r="AE153" s="39"/>
      <c r="AT153" s="17" t="s">
        <v>246</v>
      </c>
      <c r="AU153" s="17" t="s">
        <v>89</v>
      </c>
    </row>
    <row r="154" s="13" customFormat="1">
      <c r="A154" s="13"/>
      <c r="B154" s="247"/>
      <c r="C154" s="248"/>
      <c r="D154" s="242" t="s">
        <v>248</v>
      </c>
      <c r="E154" s="249" t="s">
        <v>39</v>
      </c>
      <c r="F154" s="250" t="s">
        <v>715</v>
      </c>
      <c r="G154" s="248"/>
      <c r="H154" s="251">
        <v>7</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248</v>
      </c>
      <c r="AU154" s="257" t="s">
        <v>89</v>
      </c>
      <c r="AV154" s="13" t="s">
        <v>89</v>
      </c>
      <c r="AW154" s="13" t="s">
        <v>41</v>
      </c>
      <c r="AX154" s="13" t="s">
        <v>80</v>
      </c>
      <c r="AY154" s="257" t="s">
        <v>235</v>
      </c>
    </row>
    <row r="155" s="14" customFormat="1">
      <c r="A155" s="14"/>
      <c r="B155" s="258"/>
      <c r="C155" s="259"/>
      <c r="D155" s="242" t="s">
        <v>248</v>
      </c>
      <c r="E155" s="260" t="s">
        <v>39</v>
      </c>
      <c r="F155" s="261" t="s">
        <v>250</v>
      </c>
      <c r="G155" s="259"/>
      <c r="H155" s="262">
        <v>7</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248</v>
      </c>
      <c r="AU155" s="268" t="s">
        <v>89</v>
      </c>
      <c r="AV155" s="14" t="s">
        <v>242</v>
      </c>
      <c r="AW155" s="14" t="s">
        <v>41</v>
      </c>
      <c r="AX155" s="14" t="s">
        <v>87</v>
      </c>
      <c r="AY155" s="268" t="s">
        <v>235</v>
      </c>
    </row>
    <row r="156" s="2" customFormat="1" ht="33" customHeight="1">
      <c r="A156" s="39"/>
      <c r="B156" s="40"/>
      <c r="C156" s="229" t="s">
        <v>318</v>
      </c>
      <c r="D156" s="229" t="s">
        <v>238</v>
      </c>
      <c r="E156" s="230" t="s">
        <v>378</v>
      </c>
      <c r="F156" s="231" t="s">
        <v>379</v>
      </c>
      <c r="G156" s="232" t="s">
        <v>197</v>
      </c>
      <c r="H156" s="233">
        <v>1610</v>
      </c>
      <c r="I156" s="234"/>
      <c r="J156" s="235">
        <f>ROUND(I156*H156,2)</f>
        <v>0</v>
      </c>
      <c r="K156" s="231" t="s">
        <v>39</v>
      </c>
      <c r="L156" s="45"/>
      <c r="M156" s="236" t="s">
        <v>39</v>
      </c>
      <c r="N156" s="237" t="s">
        <v>53</v>
      </c>
      <c r="O156" s="86"/>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242</v>
      </c>
      <c r="AT156" s="240" t="s">
        <v>238</v>
      </c>
      <c r="AU156" s="240" t="s">
        <v>89</v>
      </c>
      <c r="AY156" s="17" t="s">
        <v>235</v>
      </c>
      <c r="BE156" s="241">
        <f>IF(N156="základní",J156,0)</f>
        <v>0</v>
      </c>
      <c r="BF156" s="241">
        <f>IF(N156="snížená",J156,0)</f>
        <v>0</v>
      </c>
      <c r="BG156" s="241">
        <f>IF(N156="zákl. přenesená",J156,0)</f>
        <v>0</v>
      </c>
      <c r="BH156" s="241">
        <f>IF(N156="sníž. přenesená",J156,0)</f>
        <v>0</v>
      </c>
      <c r="BI156" s="241">
        <f>IF(N156="nulová",J156,0)</f>
        <v>0</v>
      </c>
      <c r="BJ156" s="17" t="s">
        <v>242</v>
      </c>
      <c r="BK156" s="241">
        <f>ROUND(I156*H156,2)</f>
        <v>0</v>
      </c>
      <c r="BL156" s="17" t="s">
        <v>242</v>
      </c>
      <c r="BM156" s="240" t="s">
        <v>716</v>
      </c>
    </row>
    <row r="157" s="2" customFormat="1">
      <c r="A157" s="39"/>
      <c r="B157" s="40"/>
      <c r="C157" s="41"/>
      <c r="D157" s="242" t="s">
        <v>244</v>
      </c>
      <c r="E157" s="41"/>
      <c r="F157" s="243" t="s">
        <v>381</v>
      </c>
      <c r="G157" s="41"/>
      <c r="H157" s="41"/>
      <c r="I157" s="149"/>
      <c r="J157" s="41"/>
      <c r="K157" s="41"/>
      <c r="L157" s="45"/>
      <c r="M157" s="244"/>
      <c r="N157" s="245"/>
      <c r="O157" s="86"/>
      <c r="P157" s="86"/>
      <c r="Q157" s="86"/>
      <c r="R157" s="86"/>
      <c r="S157" s="86"/>
      <c r="T157" s="87"/>
      <c r="U157" s="39"/>
      <c r="V157" s="39"/>
      <c r="W157" s="39"/>
      <c r="X157" s="39"/>
      <c r="Y157" s="39"/>
      <c r="Z157" s="39"/>
      <c r="AA157" s="39"/>
      <c r="AB157" s="39"/>
      <c r="AC157" s="39"/>
      <c r="AD157" s="39"/>
      <c r="AE157" s="39"/>
      <c r="AT157" s="17" t="s">
        <v>244</v>
      </c>
      <c r="AU157" s="17" t="s">
        <v>89</v>
      </c>
    </row>
    <row r="158" s="13" customFormat="1">
      <c r="A158" s="13"/>
      <c r="B158" s="247"/>
      <c r="C158" s="248"/>
      <c r="D158" s="242" t="s">
        <v>248</v>
      </c>
      <c r="E158" s="249" t="s">
        <v>39</v>
      </c>
      <c r="F158" s="250" t="s">
        <v>717</v>
      </c>
      <c r="G158" s="248"/>
      <c r="H158" s="251">
        <v>1610</v>
      </c>
      <c r="I158" s="252"/>
      <c r="J158" s="248"/>
      <c r="K158" s="248"/>
      <c r="L158" s="253"/>
      <c r="M158" s="254"/>
      <c r="N158" s="255"/>
      <c r="O158" s="255"/>
      <c r="P158" s="255"/>
      <c r="Q158" s="255"/>
      <c r="R158" s="255"/>
      <c r="S158" s="255"/>
      <c r="T158" s="256"/>
      <c r="U158" s="13"/>
      <c r="V158" s="13"/>
      <c r="W158" s="13"/>
      <c r="X158" s="13"/>
      <c r="Y158" s="13"/>
      <c r="Z158" s="13"/>
      <c r="AA158" s="13"/>
      <c r="AB158" s="13"/>
      <c r="AC158" s="13"/>
      <c r="AD158" s="13"/>
      <c r="AE158" s="13"/>
      <c r="AT158" s="257" t="s">
        <v>248</v>
      </c>
      <c r="AU158" s="257" t="s">
        <v>89</v>
      </c>
      <c r="AV158" s="13" t="s">
        <v>89</v>
      </c>
      <c r="AW158" s="13" t="s">
        <v>41</v>
      </c>
      <c r="AX158" s="13" t="s">
        <v>80</v>
      </c>
      <c r="AY158" s="257" t="s">
        <v>235</v>
      </c>
    </row>
    <row r="159" s="14" customFormat="1">
      <c r="A159" s="14"/>
      <c r="B159" s="258"/>
      <c r="C159" s="259"/>
      <c r="D159" s="242" t="s">
        <v>248</v>
      </c>
      <c r="E159" s="260" t="s">
        <v>650</v>
      </c>
      <c r="F159" s="261" t="s">
        <v>250</v>
      </c>
      <c r="G159" s="259"/>
      <c r="H159" s="262">
        <v>1610</v>
      </c>
      <c r="I159" s="263"/>
      <c r="J159" s="259"/>
      <c r="K159" s="259"/>
      <c r="L159" s="264"/>
      <c r="M159" s="265"/>
      <c r="N159" s="266"/>
      <c r="O159" s="266"/>
      <c r="P159" s="266"/>
      <c r="Q159" s="266"/>
      <c r="R159" s="266"/>
      <c r="S159" s="266"/>
      <c r="T159" s="267"/>
      <c r="U159" s="14"/>
      <c r="V159" s="14"/>
      <c r="W159" s="14"/>
      <c r="X159" s="14"/>
      <c r="Y159" s="14"/>
      <c r="Z159" s="14"/>
      <c r="AA159" s="14"/>
      <c r="AB159" s="14"/>
      <c r="AC159" s="14"/>
      <c r="AD159" s="14"/>
      <c r="AE159" s="14"/>
      <c r="AT159" s="268" t="s">
        <v>248</v>
      </c>
      <c r="AU159" s="268" t="s">
        <v>89</v>
      </c>
      <c r="AV159" s="14" t="s">
        <v>242</v>
      </c>
      <c r="AW159" s="14" t="s">
        <v>41</v>
      </c>
      <c r="AX159" s="14" t="s">
        <v>87</v>
      </c>
      <c r="AY159" s="268" t="s">
        <v>235</v>
      </c>
    </row>
    <row r="160" s="2" customFormat="1" ht="21.75" customHeight="1">
      <c r="A160" s="39"/>
      <c r="B160" s="40"/>
      <c r="C160" s="229" t="s">
        <v>323</v>
      </c>
      <c r="D160" s="229" t="s">
        <v>238</v>
      </c>
      <c r="E160" s="230" t="s">
        <v>718</v>
      </c>
      <c r="F160" s="231" t="s">
        <v>719</v>
      </c>
      <c r="G160" s="232" t="s">
        <v>197</v>
      </c>
      <c r="H160" s="233">
        <v>10.800000000000001</v>
      </c>
      <c r="I160" s="234"/>
      <c r="J160" s="235">
        <f>ROUND(I160*H160,2)</f>
        <v>0</v>
      </c>
      <c r="K160" s="231" t="s">
        <v>241</v>
      </c>
      <c r="L160" s="45"/>
      <c r="M160" s="236" t="s">
        <v>39</v>
      </c>
      <c r="N160" s="237" t="s">
        <v>53</v>
      </c>
      <c r="O160" s="86"/>
      <c r="P160" s="238">
        <f>O160*H160</f>
        <v>0</v>
      </c>
      <c r="Q160" s="238">
        <v>0</v>
      </c>
      <c r="R160" s="238">
        <f>Q160*H160</f>
        <v>0</v>
      </c>
      <c r="S160" s="238">
        <v>0</v>
      </c>
      <c r="T160" s="239">
        <f>S160*H160</f>
        <v>0</v>
      </c>
      <c r="U160" s="39"/>
      <c r="V160" s="39"/>
      <c r="W160" s="39"/>
      <c r="X160" s="39"/>
      <c r="Y160" s="39"/>
      <c r="Z160" s="39"/>
      <c r="AA160" s="39"/>
      <c r="AB160" s="39"/>
      <c r="AC160" s="39"/>
      <c r="AD160" s="39"/>
      <c r="AE160" s="39"/>
      <c r="AR160" s="240" t="s">
        <v>242</v>
      </c>
      <c r="AT160" s="240" t="s">
        <v>238</v>
      </c>
      <c r="AU160" s="240" t="s">
        <v>89</v>
      </c>
      <c r="AY160" s="17" t="s">
        <v>235</v>
      </c>
      <c r="BE160" s="241">
        <f>IF(N160="základní",J160,0)</f>
        <v>0</v>
      </c>
      <c r="BF160" s="241">
        <f>IF(N160="snížená",J160,0)</f>
        <v>0</v>
      </c>
      <c r="BG160" s="241">
        <f>IF(N160="zákl. přenesená",J160,0)</f>
        <v>0</v>
      </c>
      <c r="BH160" s="241">
        <f>IF(N160="sníž. přenesená",J160,0)</f>
        <v>0</v>
      </c>
      <c r="BI160" s="241">
        <f>IF(N160="nulová",J160,0)</f>
        <v>0</v>
      </c>
      <c r="BJ160" s="17" t="s">
        <v>242</v>
      </c>
      <c r="BK160" s="241">
        <f>ROUND(I160*H160,2)</f>
        <v>0</v>
      </c>
      <c r="BL160" s="17" t="s">
        <v>242</v>
      </c>
      <c r="BM160" s="240" t="s">
        <v>720</v>
      </c>
    </row>
    <row r="161" s="2" customFormat="1">
      <c r="A161" s="39"/>
      <c r="B161" s="40"/>
      <c r="C161" s="41"/>
      <c r="D161" s="242" t="s">
        <v>244</v>
      </c>
      <c r="E161" s="41"/>
      <c r="F161" s="243" t="s">
        <v>721</v>
      </c>
      <c r="G161" s="41"/>
      <c r="H161" s="41"/>
      <c r="I161" s="149"/>
      <c r="J161" s="41"/>
      <c r="K161" s="41"/>
      <c r="L161" s="45"/>
      <c r="M161" s="244"/>
      <c r="N161" s="245"/>
      <c r="O161" s="86"/>
      <c r="P161" s="86"/>
      <c r="Q161" s="86"/>
      <c r="R161" s="86"/>
      <c r="S161" s="86"/>
      <c r="T161" s="87"/>
      <c r="U161" s="39"/>
      <c r="V161" s="39"/>
      <c r="W161" s="39"/>
      <c r="X161" s="39"/>
      <c r="Y161" s="39"/>
      <c r="Z161" s="39"/>
      <c r="AA161" s="39"/>
      <c r="AB161" s="39"/>
      <c r="AC161" s="39"/>
      <c r="AD161" s="39"/>
      <c r="AE161" s="39"/>
      <c r="AT161" s="17" t="s">
        <v>244</v>
      </c>
      <c r="AU161" s="17" t="s">
        <v>89</v>
      </c>
    </row>
    <row r="162" s="2" customFormat="1">
      <c r="A162" s="39"/>
      <c r="B162" s="40"/>
      <c r="C162" s="41"/>
      <c r="D162" s="242" t="s">
        <v>246</v>
      </c>
      <c r="E162" s="41"/>
      <c r="F162" s="246" t="s">
        <v>722</v>
      </c>
      <c r="G162" s="41"/>
      <c r="H162" s="41"/>
      <c r="I162" s="149"/>
      <c r="J162" s="41"/>
      <c r="K162" s="41"/>
      <c r="L162" s="45"/>
      <c r="M162" s="244"/>
      <c r="N162" s="245"/>
      <c r="O162" s="86"/>
      <c r="P162" s="86"/>
      <c r="Q162" s="86"/>
      <c r="R162" s="86"/>
      <c r="S162" s="86"/>
      <c r="T162" s="87"/>
      <c r="U162" s="39"/>
      <c r="V162" s="39"/>
      <c r="W162" s="39"/>
      <c r="X162" s="39"/>
      <c r="Y162" s="39"/>
      <c r="Z162" s="39"/>
      <c r="AA162" s="39"/>
      <c r="AB162" s="39"/>
      <c r="AC162" s="39"/>
      <c r="AD162" s="39"/>
      <c r="AE162" s="39"/>
      <c r="AT162" s="17" t="s">
        <v>246</v>
      </c>
      <c r="AU162" s="17" t="s">
        <v>89</v>
      </c>
    </row>
    <row r="163" s="13" customFormat="1">
      <c r="A163" s="13"/>
      <c r="B163" s="247"/>
      <c r="C163" s="248"/>
      <c r="D163" s="242" t="s">
        <v>248</v>
      </c>
      <c r="E163" s="249" t="s">
        <v>663</v>
      </c>
      <c r="F163" s="250" t="s">
        <v>723</v>
      </c>
      <c r="G163" s="248"/>
      <c r="H163" s="251">
        <v>10.800000000000001</v>
      </c>
      <c r="I163" s="252"/>
      <c r="J163" s="248"/>
      <c r="K163" s="248"/>
      <c r="L163" s="253"/>
      <c r="M163" s="254"/>
      <c r="N163" s="255"/>
      <c r="O163" s="255"/>
      <c r="P163" s="255"/>
      <c r="Q163" s="255"/>
      <c r="R163" s="255"/>
      <c r="S163" s="255"/>
      <c r="T163" s="256"/>
      <c r="U163" s="13"/>
      <c r="V163" s="13"/>
      <c r="W163" s="13"/>
      <c r="X163" s="13"/>
      <c r="Y163" s="13"/>
      <c r="Z163" s="13"/>
      <c r="AA163" s="13"/>
      <c r="AB163" s="13"/>
      <c r="AC163" s="13"/>
      <c r="AD163" s="13"/>
      <c r="AE163" s="13"/>
      <c r="AT163" s="257" t="s">
        <v>248</v>
      </c>
      <c r="AU163" s="257" t="s">
        <v>89</v>
      </c>
      <c r="AV163" s="13" t="s">
        <v>89</v>
      </c>
      <c r="AW163" s="13" t="s">
        <v>41</v>
      </c>
      <c r="AX163" s="13" t="s">
        <v>87</v>
      </c>
      <c r="AY163" s="257" t="s">
        <v>235</v>
      </c>
    </row>
    <row r="164" s="2" customFormat="1" ht="21.75" customHeight="1">
      <c r="A164" s="39"/>
      <c r="B164" s="40"/>
      <c r="C164" s="229" t="s">
        <v>8</v>
      </c>
      <c r="D164" s="229" t="s">
        <v>238</v>
      </c>
      <c r="E164" s="230" t="s">
        <v>724</v>
      </c>
      <c r="F164" s="231" t="s">
        <v>725</v>
      </c>
      <c r="G164" s="232" t="s">
        <v>197</v>
      </c>
      <c r="H164" s="233">
        <v>10.800000000000001</v>
      </c>
      <c r="I164" s="234"/>
      <c r="J164" s="235">
        <f>ROUND(I164*H164,2)</f>
        <v>0</v>
      </c>
      <c r="K164" s="231" t="s">
        <v>241</v>
      </c>
      <c r="L164" s="45"/>
      <c r="M164" s="236" t="s">
        <v>39</v>
      </c>
      <c r="N164" s="237" t="s">
        <v>53</v>
      </c>
      <c r="O164" s="86"/>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242</v>
      </c>
      <c r="AT164" s="240" t="s">
        <v>238</v>
      </c>
      <c r="AU164" s="240" t="s">
        <v>89</v>
      </c>
      <c r="AY164" s="17" t="s">
        <v>235</v>
      </c>
      <c r="BE164" s="241">
        <f>IF(N164="základní",J164,0)</f>
        <v>0</v>
      </c>
      <c r="BF164" s="241">
        <f>IF(N164="snížená",J164,0)</f>
        <v>0</v>
      </c>
      <c r="BG164" s="241">
        <f>IF(N164="zákl. přenesená",J164,0)</f>
        <v>0</v>
      </c>
      <c r="BH164" s="241">
        <f>IF(N164="sníž. přenesená",J164,0)</f>
        <v>0</v>
      </c>
      <c r="BI164" s="241">
        <f>IF(N164="nulová",J164,0)</f>
        <v>0</v>
      </c>
      <c r="BJ164" s="17" t="s">
        <v>242</v>
      </c>
      <c r="BK164" s="241">
        <f>ROUND(I164*H164,2)</f>
        <v>0</v>
      </c>
      <c r="BL164" s="17" t="s">
        <v>242</v>
      </c>
      <c r="BM164" s="240" t="s">
        <v>726</v>
      </c>
    </row>
    <row r="165" s="2" customFormat="1">
      <c r="A165" s="39"/>
      <c r="B165" s="40"/>
      <c r="C165" s="41"/>
      <c r="D165" s="242" t="s">
        <v>244</v>
      </c>
      <c r="E165" s="41"/>
      <c r="F165" s="243" t="s">
        <v>727</v>
      </c>
      <c r="G165" s="41"/>
      <c r="H165" s="41"/>
      <c r="I165" s="149"/>
      <c r="J165" s="41"/>
      <c r="K165" s="41"/>
      <c r="L165" s="45"/>
      <c r="M165" s="244"/>
      <c r="N165" s="245"/>
      <c r="O165" s="86"/>
      <c r="P165" s="86"/>
      <c r="Q165" s="86"/>
      <c r="R165" s="86"/>
      <c r="S165" s="86"/>
      <c r="T165" s="87"/>
      <c r="U165" s="39"/>
      <c r="V165" s="39"/>
      <c r="W165" s="39"/>
      <c r="X165" s="39"/>
      <c r="Y165" s="39"/>
      <c r="Z165" s="39"/>
      <c r="AA165" s="39"/>
      <c r="AB165" s="39"/>
      <c r="AC165" s="39"/>
      <c r="AD165" s="39"/>
      <c r="AE165" s="39"/>
      <c r="AT165" s="17" t="s">
        <v>244</v>
      </c>
      <c r="AU165" s="17" t="s">
        <v>89</v>
      </c>
    </row>
    <row r="166" s="2" customFormat="1">
      <c r="A166" s="39"/>
      <c r="B166" s="40"/>
      <c r="C166" s="41"/>
      <c r="D166" s="242" t="s">
        <v>246</v>
      </c>
      <c r="E166" s="41"/>
      <c r="F166" s="246" t="s">
        <v>728</v>
      </c>
      <c r="G166" s="41"/>
      <c r="H166" s="41"/>
      <c r="I166" s="149"/>
      <c r="J166" s="41"/>
      <c r="K166" s="41"/>
      <c r="L166" s="45"/>
      <c r="M166" s="244"/>
      <c r="N166" s="245"/>
      <c r="O166" s="86"/>
      <c r="P166" s="86"/>
      <c r="Q166" s="86"/>
      <c r="R166" s="86"/>
      <c r="S166" s="86"/>
      <c r="T166" s="87"/>
      <c r="U166" s="39"/>
      <c r="V166" s="39"/>
      <c r="W166" s="39"/>
      <c r="X166" s="39"/>
      <c r="Y166" s="39"/>
      <c r="Z166" s="39"/>
      <c r="AA166" s="39"/>
      <c r="AB166" s="39"/>
      <c r="AC166" s="39"/>
      <c r="AD166" s="39"/>
      <c r="AE166" s="39"/>
      <c r="AT166" s="17" t="s">
        <v>246</v>
      </c>
      <c r="AU166" s="17" t="s">
        <v>89</v>
      </c>
    </row>
    <row r="167" s="13" customFormat="1">
      <c r="A167" s="13"/>
      <c r="B167" s="247"/>
      <c r="C167" s="248"/>
      <c r="D167" s="242" t="s">
        <v>248</v>
      </c>
      <c r="E167" s="249" t="s">
        <v>39</v>
      </c>
      <c r="F167" s="250" t="s">
        <v>729</v>
      </c>
      <c r="G167" s="248"/>
      <c r="H167" s="251">
        <v>10.800000000000001</v>
      </c>
      <c r="I167" s="252"/>
      <c r="J167" s="248"/>
      <c r="K167" s="248"/>
      <c r="L167" s="253"/>
      <c r="M167" s="254"/>
      <c r="N167" s="255"/>
      <c r="O167" s="255"/>
      <c r="P167" s="255"/>
      <c r="Q167" s="255"/>
      <c r="R167" s="255"/>
      <c r="S167" s="255"/>
      <c r="T167" s="256"/>
      <c r="U167" s="13"/>
      <c r="V167" s="13"/>
      <c r="W167" s="13"/>
      <c r="X167" s="13"/>
      <c r="Y167" s="13"/>
      <c r="Z167" s="13"/>
      <c r="AA167" s="13"/>
      <c r="AB167" s="13"/>
      <c r="AC167" s="13"/>
      <c r="AD167" s="13"/>
      <c r="AE167" s="13"/>
      <c r="AT167" s="257" t="s">
        <v>248</v>
      </c>
      <c r="AU167" s="257" t="s">
        <v>89</v>
      </c>
      <c r="AV167" s="13" t="s">
        <v>89</v>
      </c>
      <c r="AW167" s="13" t="s">
        <v>41</v>
      </c>
      <c r="AX167" s="13" t="s">
        <v>87</v>
      </c>
      <c r="AY167" s="257" t="s">
        <v>235</v>
      </c>
    </row>
    <row r="168" s="2" customFormat="1" ht="21.75" customHeight="1">
      <c r="A168" s="39"/>
      <c r="B168" s="40"/>
      <c r="C168" s="229" t="s">
        <v>336</v>
      </c>
      <c r="D168" s="229" t="s">
        <v>238</v>
      </c>
      <c r="E168" s="230" t="s">
        <v>730</v>
      </c>
      <c r="F168" s="231" t="s">
        <v>731</v>
      </c>
      <c r="G168" s="232" t="s">
        <v>197</v>
      </c>
      <c r="H168" s="233">
        <v>10.800000000000001</v>
      </c>
      <c r="I168" s="234"/>
      <c r="J168" s="235">
        <f>ROUND(I168*H168,2)</f>
        <v>0</v>
      </c>
      <c r="K168" s="231" t="s">
        <v>241</v>
      </c>
      <c r="L168" s="45"/>
      <c r="M168" s="236" t="s">
        <v>39</v>
      </c>
      <c r="N168" s="237" t="s">
        <v>53</v>
      </c>
      <c r="O168" s="86"/>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242</v>
      </c>
      <c r="AT168" s="240" t="s">
        <v>238</v>
      </c>
      <c r="AU168" s="240" t="s">
        <v>89</v>
      </c>
      <c r="AY168" s="17" t="s">
        <v>235</v>
      </c>
      <c r="BE168" s="241">
        <f>IF(N168="základní",J168,0)</f>
        <v>0</v>
      </c>
      <c r="BF168" s="241">
        <f>IF(N168="snížená",J168,0)</f>
        <v>0</v>
      </c>
      <c r="BG168" s="241">
        <f>IF(N168="zákl. přenesená",J168,0)</f>
        <v>0</v>
      </c>
      <c r="BH168" s="241">
        <f>IF(N168="sníž. přenesená",J168,0)</f>
        <v>0</v>
      </c>
      <c r="BI168" s="241">
        <f>IF(N168="nulová",J168,0)</f>
        <v>0</v>
      </c>
      <c r="BJ168" s="17" t="s">
        <v>242</v>
      </c>
      <c r="BK168" s="241">
        <f>ROUND(I168*H168,2)</f>
        <v>0</v>
      </c>
      <c r="BL168" s="17" t="s">
        <v>242</v>
      </c>
      <c r="BM168" s="240" t="s">
        <v>732</v>
      </c>
    </row>
    <row r="169" s="2" customFormat="1">
      <c r="A169" s="39"/>
      <c r="B169" s="40"/>
      <c r="C169" s="41"/>
      <c r="D169" s="242" t="s">
        <v>244</v>
      </c>
      <c r="E169" s="41"/>
      <c r="F169" s="243" t="s">
        <v>733</v>
      </c>
      <c r="G169" s="41"/>
      <c r="H169" s="41"/>
      <c r="I169" s="149"/>
      <c r="J169" s="41"/>
      <c r="K169" s="41"/>
      <c r="L169" s="45"/>
      <c r="M169" s="244"/>
      <c r="N169" s="245"/>
      <c r="O169" s="86"/>
      <c r="P169" s="86"/>
      <c r="Q169" s="86"/>
      <c r="R169" s="86"/>
      <c r="S169" s="86"/>
      <c r="T169" s="87"/>
      <c r="U169" s="39"/>
      <c r="V169" s="39"/>
      <c r="W169" s="39"/>
      <c r="X169" s="39"/>
      <c r="Y169" s="39"/>
      <c r="Z169" s="39"/>
      <c r="AA169" s="39"/>
      <c r="AB169" s="39"/>
      <c r="AC169" s="39"/>
      <c r="AD169" s="39"/>
      <c r="AE169" s="39"/>
      <c r="AT169" s="17" t="s">
        <v>244</v>
      </c>
      <c r="AU169" s="17" t="s">
        <v>89</v>
      </c>
    </row>
    <row r="170" s="2" customFormat="1">
      <c r="A170" s="39"/>
      <c r="B170" s="40"/>
      <c r="C170" s="41"/>
      <c r="D170" s="242" t="s">
        <v>246</v>
      </c>
      <c r="E170" s="41"/>
      <c r="F170" s="246" t="s">
        <v>734</v>
      </c>
      <c r="G170" s="41"/>
      <c r="H170" s="41"/>
      <c r="I170" s="149"/>
      <c r="J170" s="41"/>
      <c r="K170" s="41"/>
      <c r="L170" s="45"/>
      <c r="M170" s="244"/>
      <c r="N170" s="245"/>
      <c r="O170" s="86"/>
      <c r="P170" s="86"/>
      <c r="Q170" s="86"/>
      <c r="R170" s="86"/>
      <c r="S170" s="86"/>
      <c r="T170" s="87"/>
      <c r="U170" s="39"/>
      <c r="V170" s="39"/>
      <c r="W170" s="39"/>
      <c r="X170" s="39"/>
      <c r="Y170" s="39"/>
      <c r="Z170" s="39"/>
      <c r="AA170" s="39"/>
      <c r="AB170" s="39"/>
      <c r="AC170" s="39"/>
      <c r="AD170" s="39"/>
      <c r="AE170" s="39"/>
      <c r="AT170" s="17" t="s">
        <v>246</v>
      </c>
      <c r="AU170" s="17" t="s">
        <v>89</v>
      </c>
    </row>
    <row r="171" s="13" customFormat="1">
      <c r="A171" s="13"/>
      <c r="B171" s="247"/>
      <c r="C171" s="248"/>
      <c r="D171" s="242" t="s">
        <v>248</v>
      </c>
      <c r="E171" s="249" t="s">
        <v>39</v>
      </c>
      <c r="F171" s="250" t="s">
        <v>735</v>
      </c>
      <c r="G171" s="248"/>
      <c r="H171" s="251">
        <v>10.800000000000001</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248</v>
      </c>
      <c r="AU171" s="257" t="s">
        <v>89</v>
      </c>
      <c r="AV171" s="13" t="s">
        <v>89</v>
      </c>
      <c r="AW171" s="13" t="s">
        <v>41</v>
      </c>
      <c r="AX171" s="13" t="s">
        <v>80</v>
      </c>
      <c r="AY171" s="257" t="s">
        <v>235</v>
      </c>
    </row>
    <row r="172" s="14" customFormat="1">
      <c r="A172" s="14"/>
      <c r="B172" s="258"/>
      <c r="C172" s="259"/>
      <c r="D172" s="242" t="s">
        <v>248</v>
      </c>
      <c r="E172" s="260" t="s">
        <v>39</v>
      </c>
      <c r="F172" s="261" t="s">
        <v>250</v>
      </c>
      <c r="G172" s="259"/>
      <c r="H172" s="262">
        <v>10.800000000000001</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248</v>
      </c>
      <c r="AU172" s="268" t="s">
        <v>89</v>
      </c>
      <c r="AV172" s="14" t="s">
        <v>242</v>
      </c>
      <c r="AW172" s="14" t="s">
        <v>41</v>
      </c>
      <c r="AX172" s="14" t="s">
        <v>87</v>
      </c>
      <c r="AY172" s="268" t="s">
        <v>235</v>
      </c>
    </row>
    <row r="173" s="2" customFormat="1" ht="21.75" customHeight="1">
      <c r="A173" s="39"/>
      <c r="B173" s="40"/>
      <c r="C173" s="229" t="s">
        <v>344</v>
      </c>
      <c r="D173" s="229" t="s">
        <v>238</v>
      </c>
      <c r="E173" s="230" t="s">
        <v>736</v>
      </c>
      <c r="F173" s="231" t="s">
        <v>737</v>
      </c>
      <c r="G173" s="232" t="s">
        <v>578</v>
      </c>
      <c r="H173" s="233">
        <v>10.800000000000001</v>
      </c>
      <c r="I173" s="234"/>
      <c r="J173" s="235">
        <f>ROUND(I173*H173,2)</f>
        <v>0</v>
      </c>
      <c r="K173" s="231" t="s">
        <v>241</v>
      </c>
      <c r="L173" s="45"/>
      <c r="M173" s="236" t="s">
        <v>39</v>
      </c>
      <c r="N173" s="237" t="s">
        <v>53</v>
      </c>
      <c r="O173" s="86"/>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242</v>
      </c>
      <c r="AT173" s="240" t="s">
        <v>238</v>
      </c>
      <c r="AU173" s="240" t="s">
        <v>89</v>
      </c>
      <c r="AY173" s="17" t="s">
        <v>235</v>
      </c>
      <c r="BE173" s="241">
        <f>IF(N173="základní",J173,0)</f>
        <v>0</v>
      </c>
      <c r="BF173" s="241">
        <f>IF(N173="snížená",J173,0)</f>
        <v>0</v>
      </c>
      <c r="BG173" s="241">
        <f>IF(N173="zákl. přenesená",J173,0)</f>
        <v>0</v>
      </c>
      <c r="BH173" s="241">
        <f>IF(N173="sníž. přenesená",J173,0)</f>
        <v>0</v>
      </c>
      <c r="BI173" s="241">
        <f>IF(N173="nulová",J173,0)</f>
        <v>0</v>
      </c>
      <c r="BJ173" s="17" t="s">
        <v>242</v>
      </c>
      <c r="BK173" s="241">
        <f>ROUND(I173*H173,2)</f>
        <v>0</v>
      </c>
      <c r="BL173" s="17" t="s">
        <v>242</v>
      </c>
      <c r="BM173" s="240" t="s">
        <v>738</v>
      </c>
    </row>
    <row r="174" s="2" customFormat="1">
      <c r="A174" s="39"/>
      <c r="B174" s="40"/>
      <c r="C174" s="41"/>
      <c r="D174" s="242" t="s">
        <v>244</v>
      </c>
      <c r="E174" s="41"/>
      <c r="F174" s="243" t="s">
        <v>739</v>
      </c>
      <c r="G174" s="41"/>
      <c r="H174" s="41"/>
      <c r="I174" s="149"/>
      <c r="J174" s="41"/>
      <c r="K174" s="41"/>
      <c r="L174" s="45"/>
      <c r="M174" s="244"/>
      <c r="N174" s="245"/>
      <c r="O174" s="86"/>
      <c r="P174" s="86"/>
      <c r="Q174" s="86"/>
      <c r="R174" s="86"/>
      <c r="S174" s="86"/>
      <c r="T174" s="87"/>
      <c r="U174" s="39"/>
      <c r="V174" s="39"/>
      <c r="W174" s="39"/>
      <c r="X174" s="39"/>
      <c r="Y174" s="39"/>
      <c r="Z174" s="39"/>
      <c r="AA174" s="39"/>
      <c r="AB174" s="39"/>
      <c r="AC174" s="39"/>
      <c r="AD174" s="39"/>
      <c r="AE174" s="39"/>
      <c r="AT174" s="17" t="s">
        <v>244</v>
      </c>
      <c r="AU174" s="17" t="s">
        <v>89</v>
      </c>
    </row>
    <row r="175" s="2" customFormat="1">
      <c r="A175" s="39"/>
      <c r="B175" s="40"/>
      <c r="C175" s="41"/>
      <c r="D175" s="242" t="s">
        <v>246</v>
      </c>
      <c r="E175" s="41"/>
      <c r="F175" s="246" t="s">
        <v>740</v>
      </c>
      <c r="G175" s="41"/>
      <c r="H175" s="41"/>
      <c r="I175" s="149"/>
      <c r="J175" s="41"/>
      <c r="K175" s="41"/>
      <c r="L175" s="45"/>
      <c r="M175" s="244"/>
      <c r="N175" s="245"/>
      <c r="O175" s="86"/>
      <c r="P175" s="86"/>
      <c r="Q175" s="86"/>
      <c r="R175" s="86"/>
      <c r="S175" s="86"/>
      <c r="T175" s="87"/>
      <c r="U175" s="39"/>
      <c r="V175" s="39"/>
      <c r="W175" s="39"/>
      <c r="X175" s="39"/>
      <c r="Y175" s="39"/>
      <c r="Z175" s="39"/>
      <c r="AA175" s="39"/>
      <c r="AB175" s="39"/>
      <c r="AC175" s="39"/>
      <c r="AD175" s="39"/>
      <c r="AE175" s="39"/>
      <c r="AT175" s="17" t="s">
        <v>246</v>
      </c>
      <c r="AU175" s="17" t="s">
        <v>89</v>
      </c>
    </row>
    <row r="176" s="13" customFormat="1">
      <c r="A176" s="13"/>
      <c r="B176" s="247"/>
      <c r="C176" s="248"/>
      <c r="D176" s="242" t="s">
        <v>248</v>
      </c>
      <c r="E176" s="249" t="s">
        <v>39</v>
      </c>
      <c r="F176" s="250" t="s">
        <v>741</v>
      </c>
      <c r="G176" s="248"/>
      <c r="H176" s="251">
        <v>10.800000000000001</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248</v>
      </c>
      <c r="AU176" s="257" t="s">
        <v>89</v>
      </c>
      <c r="AV176" s="13" t="s">
        <v>89</v>
      </c>
      <c r="AW176" s="13" t="s">
        <v>41</v>
      </c>
      <c r="AX176" s="13" t="s">
        <v>80</v>
      </c>
      <c r="AY176" s="257" t="s">
        <v>235</v>
      </c>
    </row>
    <row r="177" s="14" customFormat="1">
      <c r="A177" s="14"/>
      <c r="B177" s="258"/>
      <c r="C177" s="259"/>
      <c r="D177" s="242" t="s">
        <v>248</v>
      </c>
      <c r="E177" s="260" t="s">
        <v>39</v>
      </c>
      <c r="F177" s="261" t="s">
        <v>250</v>
      </c>
      <c r="G177" s="259"/>
      <c r="H177" s="262">
        <v>10.800000000000001</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248</v>
      </c>
      <c r="AU177" s="268" t="s">
        <v>89</v>
      </c>
      <c r="AV177" s="14" t="s">
        <v>242</v>
      </c>
      <c r="AW177" s="14" t="s">
        <v>41</v>
      </c>
      <c r="AX177" s="14" t="s">
        <v>87</v>
      </c>
      <c r="AY177" s="268" t="s">
        <v>235</v>
      </c>
    </row>
    <row r="178" s="2" customFormat="1" ht="21.75" customHeight="1">
      <c r="A178" s="39"/>
      <c r="B178" s="40"/>
      <c r="C178" s="229" t="s">
        <v>351</v>
      </c>
      <c r="D178" s="229" t="s">
        <v>238</v>
      </c>
      <c r="E178" s="230" t="s">
        <v>742</v>
      </c>
      <c r="F178" s="231" t="s">
        <v>743</v>
      </c>
      <c r="G178" s="232" t="s">
        <v>578</v>
      </c>
      <c r="H178" s="233">
        <v>5.4000000000000004</v>
      </c>
      <c r="I178" s="234"/>
      <c r="J178" s="235">
        <f>ROUND(I178*H178,2)</f>
        <v>0</v>
      </c>
      <c r="K178" s="231" t="s">
        <v>241</v>
      </c>
      <c r="L178" s="45"/>
      <c r="M178" s="236" t="s">
        <v>39</v>
      </c>
      <c r="N178" s="237" t="s">
        <v>53</v>
      </c>
      <c r="O178" s="86"/>
      <c r="P178" s="238">
        <f>O178*H178</f>
        <v>0</v>
      </c>
      <c r="Q178" s="238">
        <v>0</v>
      </c>
      <c r="R178" s="238">
        <f>Q178*H178</f>
        <v>0</v>
      </c>
      <c r="S178" s="238">
        <v>0</v>
      </c>
      <c r="T178" s="239">
        <f>S178*H178</f>
        <v>0</v>
      </c>
      <c r="U178" s="39"/>
      <c r="V178" s="39"/>
      <c r="W178" s="39"/>
      <c r="X178" s="39"/>
      <c r="Y178" s="39"/>
      <c r="Z178" s="39"/>
      <c r="AA178" s="39"/>
      <c r="AB178" s="39"/>
      <c r="AC178" s="39"/>
      <c r="AD178" s="39"/>
      <c r="AE178" s="39"/>
      <c r="AR178" s="240" t="s">
        <v>242</v>
      </c>
      <c r="AT178" s="240" t="s">
        <v>238</v>
      </c>
      <c r="AU178" s="240" t="s">
        <v>89</v>
      </c>
      <c r="AY178" s="17" t="s">
        <v>235</v>
      </c>
      <c r="BE178" s="241">
        <f>IF(N178="základní",J178,0)</f>
        <v>0</v>
      </c>
      <c r="BF178" s="241">
        <f>IF(N178="snížená",J178,0)</f>
        <v>0</v>
      </c>
      <c r="BG178" s="241">
        <f>IF(N178="zákl. přenesená",J178,0)</f>
        <v>0</v>
      </c>
      <c r="BH178" s="241">
        <f>IF(N178="sníž. přenesená",J178,0)</f>
        <v>0</v>
      </c>
      <c r="BI178" s="241">
        <f>IF(N178="nulová",J178,0)</f>
        <v>0</v>
      </c>
      <c r="BJ178" s="17" t="s">
        <v>242</v>
      </c>
      <c r="BK178" s="241">
        <f>ROUND(I178*H178,2)</f>
        <v>0</v>
      </c>
      <c r="BL178" s="17" t="s">
        <v>242</v>
      </c>
      <c r="BM178" s="240" t="s">
        <v>744</v>
      </c>
    </row>
    <row r="179" s="2" customFormat="1">
      <c r="A179" s="39"/>
      <c r="B179" s="40"/>
      <c r="C179" s="41"/>
      <c r="D179" s="242" t="s">
        <v>244</v>
      </c>
      <c r="E179" s="41"/>
      <c r="F179" s="243" t="s">
        <v>745</v>
      </c>
      <c r="G179" s="41"/>
      <c r="H179" s="41"/>
      <c r="I179" s="149"/>
      <c r="J179" s="41"/>
      <c r="K179" s="41"/>
      <c r="L179" s="45"/>
      <c r="M179" s="244"/>
      <c r="N179" s="245"/>
      <c r="O179" s="86"/>
      <c r="P179" s="86"/>
      <c r="Q179" s="86"/>
      <c r="R179" s="86"/>
      <c r="S179" s="86"/>
      <c r="T179" s="87"/>
      <c r="U179" s="39"/>
      <c r="V179" s="39"/>
      <c r="W179" s="39"/>
      <c r="X179" s="39"/>
      <c r="Y179" s="39"/>
      <c r="Z179" s="39"/>
      <c r="AA179" s="39"/>
      <c r="AB179" s="39"/>
      <c r="AC179" s="39"/>
      <c r="AD179" s="39"/>
      <c r="AE179" s="39"/>
      <c r="AT179" s="17" t="s">
        <v>244</v>
      </c>
      <c r="AU179" s="17" t="s">
        <v>89</v>
      </c>
    </row>
    <row r="180" s="2" customFormat="1">
      <c r="A180" s="39"/>
      <c r="B180" s="40"/>
      <c r="C180" s="41"/>
      <c r="D180" s="242" t="s">
        <v>246</v>
      </c>
      <c r="E180" s="41"/>
      <c r="F180" s="246" t="s">
        <v>746</v>
      </c>
      <c r="G180" s="41"/>
      <c r="H180" s="41"/>
      <c r="I180" s="149"/>
      <c r="J180" s="41"/>
      <c r="K180" s="41"/>
      <c r="L180" s="45"/>
      <c r="M180" s="244"/>
      <c r="N180" s="245"/>
      <c r="O180" s="86"/>
      <c r="P180" s="86"/>
      <c r="Q180" s="86"/>
      <c r="R180" s="86"/>
      <c r="S180" s="86"/>
      <c r="T180" s="87"/>
      <c r="U180" s="39"/>
      <c r="V180" s="39"/>
      <c r="W180" s="39"/>
      <c r="X180" s="39"/>
      <c r="Y180" s="39"/>
      <c r="Z180" s="39"/>
      <c r="AA180" s="39"/>
      <c r="AB180" s="39"/>
      <c r="AC180" s="39"/>
      <c r="AD180" s="39"/>
      <c r="AE180" s="39"/>
      <c r="AT180" s="17" t="s">
        <v>246</v>
      </c>
      <c r="AU180" s="17" t="s">
        <v>89</v>
      </c>
    </row>
    <row r="181" s="13" customFormat="1">
      <c r="A181" s="13"/>
      <c r="B181" s="247"/>
      <c r="C181" s="248"/>
      <c r="D181" s="242" t="s">
        <v>248</v>
      </c>
      <c r="E181" s="249" t="s">
        <v>39</v>
      </c>
      <c r="F181" s="250" t="s">
        <v>747</v>
      </c>
      <c r="G181" s="248"/>
      <c r="H181" s="251">
        <v>5.4000000000000004</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248</v>
      </c>
      <c r="AU181" s="257" t="s">
        <v>89</v>
      </c>
      <c r="AV181" s="13" t="s">
        <v>89</v>
      </c>
      <c r="AW181" s="13" t="s">
        <v>41</v>
      </c>
      <c r="AX181" s="13" t="s">
        <v>80</v>
      </c>
      <c r="AY181" s="257" t="s">
        <v>235</v>
      </c>
    </row>
    <row r="182" s="14" customFormat="1">
      <c r="A182" s="14"/>
      <c r="B182" s="258"/>
      <c r="C182" s="259"/>
      <c r="D182" s="242" t="s">
        <v>248</v>
      </c>
      <c r="E182" s="260" t="s">
        <v>39</v>
      </c>
      <c r="F182" s="261" t="s">
        <v>250</v>
      </c>
      <c r="G182" s="259"/>
      <c r="H182" s="262">
        <v>5.4000000000000004</v>
      </c>
      <c r="I182" s="263"/>
      <c r="J182" s="259"/>
      <c r="K182" s="259"/>
      <c r="L182" s="264"/>
      <c r="M182" s="265"/>
      <c r="N182" s="266"/>
      <c r="O182" s="266"/>
      <c r="P182" s="266"/>
      <c r="Q182" s="266"/>
      <c r="R182" s="266"/>
      <c r="S182" s="266"/>
      <c r="T182" s="267"/>
      <c r="U182" s="14"/>
      <c r="V182" s="14"/>
      <c r="W182" s="14"/>
      <c r="X182" s="14"/>
      <c r="Y182" s="14"/>
      <c r="Z182" s="14"/>
      <c r="AA182" s="14"/>
      <c r="AB182" s="14"/>
      <c r="AC182" s="14"/>
      <c r="AD182" s="14"/>
      <c r="AE182" s="14"/>
      <c r="AT182" s="268" t="s">
        <v>248</v>
      </c>
      <c r="AU182" s="268" t="s">
        <v>89</v>
      </c>
      <c r="AV182" s="14" t="s">
        <v>242</v>
      </c>
      <c r="AW182" s="14" t="s">
        <v>41</v>
      </c>
      <c r="AX182" s="14" t="s">
        <v>87</v>
      </c>
      <c r="AY182" s="268" t="s">
        <v>235</v>
      </c>
    </row>
    <row r="183" s="2" customFormat="1" ht="21.75" customHeight="1">
      <c r="A183" s="39"/>
      <c r="B183" s="40"/>
      <c r="C183" s="269" t="s">
        <v>358</v>
      </c>
      <c r="D183" s="269" t="s">
        <v>290</v>
      </c>
      <c r="E183" s="270" t="s">
        <v>748</v>
      </c>
      <c r="F183" s="271" t="s">
        <v>749</v>
      </c>
      <c r="G183" s="272" t="s">
        <v>182</v>
      </c>
      <c r="H183" s="273">
        <v>2.246</v>
      </c>
      <c r="I183" s="274"/>
      <c r="J183" s="275">
        <f>ROUND(I183*H183,2)</f>
        <v>0</v>
      </c>
      <c r="K183" s="271" t="s">
        <v>241</v>
      </c>
      <c r="L183" s="276"/>
      <c r="M183" s="277" t="s">
        <v>39</v>
      </c>
      <c r="N183" s="278" t="s">
        <v>53</v>
      </c>
      <c r="O183" s="86"/>
      <c r="P183" s="238">
        <f>O183*H183</f>
        <v>0</v>
      </c>
      <c r="Q183" s="238">
        <v>1</v>
      </c>
      <c r="R183" s="238">
        <f>Q183*H183</f>
        <v>2.246</v>
      </c>
      <c r="S183" s="238">
        <v>0</v>
      </c>
      <c r="T183" s="239">
        <f>S183*H183</f>
        <v>0</v>
      </c>
      <c r="U183" s="39"/>
      <c r="V183" s="39"/>
      <c r="W183" s="39"/>
      <c r="X183" s="39"/>
      <c r="Y183" s="39"/>
      <c r="Z183" s="39"/>
      <c r="AA183" s="39"/>
      <c r="AB183" s="39"/>
      <c r="AC183" s="39"/>
      <c r="AD183" s="39"/>
      <c r="AE183" s="39"/>
      <c r="AR183" s="240" t="s">
        <v>289</v>
      </c>
      <c r="AT183" s="240" t="s">
        <v>290</v>
      </c>
      <c r="AU183" s="240" t="s">
        <v>89</v>
      </c>
      <c r="AY183" s="17" t="s">
        <v>235</v>
      </c>
      <c r="BE183" s="241">
        <f>IF(N183="základní",J183,0)</f>
        <v>0</v>
      </c>
      <c r="BF183" s="241">
        <f>IF(N183="snížená",J183,0)</f>
        <v>0</v>
      </c>
      <c r="BG183" s="241">
        <f>IF(N183="zákl. přenesená",J183,0)</f>
        <v>0</v>
      </c>
      <c r="BH183" s="241">
        <f>IF(N183="sníž. přenesená",J183,0)</f>
        <v>0</v>
      </c>
      <c r="BI183" s="241">
        <f>IF(N183="nulová",J183,0)</f>
        <v>0</v>
      </c>
      <c r="BJ183" s="17" t="s">
        <v>242</v>
      </c>
      <c r="BK183" s="241">
        <f>ROUND(I183*H183,2)</f>
        <v>0</v>
      </c>
      <c r="BL183" s="17" t="s">
        <v>242</v>
      </c>
      <c r="BM183" s="240" t="s">
        <v>750</v>
      </c>
    </row>
    <row r="184" s="2" customFormat="1">
      <c r="A184" s="39"/>
      <c r="B184" s="40"/>
      <c r="C184" s="41"/>
      <c r="D184" s="242" t="s">
        <v>244</v>
      </c>
      <c r="E184" s="41"/>
      <c r="F184" s="243" t="s">
        <v>749</v>
      </c>
      <c r="G184" s="41"/>
      <c r="H184" s="41"/>
      <c r="I184" s="149"/>
      <c r="J184" s="41"/>
      <c r="K184" s="41"/>
      <c r="L184" s="45"/>
      <c r="M184" s="244"/>
      <c r="N184" s="245"/>
      <c r="O184" s="86"/>
      <c r="P184" s="86"/>
      <c r="Q184" s="86"/>
      <c r="R184" s="86"/>
      <c r="S184" s="86"/>
      <c r="T184" s="87"/>
      <c r="U184" s="39"/>
      <c r="V184" s="39"/>
      <c r="W184" s="39"/>
      <c r="X184" s="39"/>
      <c r="Y184" s="39"/>
      <c r="Z184" s="39"/>
      <c r="AA184" s="39"/>
      <c r="AB184" s="39"/>
      <c r="AC184" s="39"/>
      <c r="AD184" s="39"/>
      <c r="AE184" s="39"/>
      <c r="AT184" s="17" t="s">
        <v>244</v>
      </c>
      <c r="AU184" s="17" t="s">
        <v>89</v>
      </c>
    </row>
    <row r="185" s="13" customFormat="1">
      <c r="A185" s="13"/>
      <c r="B185" s="247"/>
      <c r="C185" s="248"/>
      <c r="D185" s="242" t="s">
        <v>248</v>
      </c>
      <c r="E185" s="249" t="s">
        <v>39</v>
      </c>
      <c r="F185" s="250" t="s">
        <v>751</v>
      </c>
      <c r="G185" s="248"/>
      <c r="H185" s="251">
        <v>2.246</v>
      </c>
      <c r="I185" s="252"/>
      <c r="J185" s="248"/>
      <c r="K185" s="248"/>
      <c r="L185" s="253"/>
      <c r="M185" s="254"/>
      <c r="N185" s="255"/>
      <c r="O185" s="255"/>
      <c r="P185" s="255"/>
      <c r="Q185" s="255"/>
      <c r="R185" s="255"/>
      <c r="S185" s="255"/>
      <c r="T185" s="256"/>
      <c r="U185" s="13"/>
      <c r="V185" s="13"/>
      <c r="W185" s="13"/>
      <c r="X185" s="13"/>
      <c r="Y185" s="13"/>
      <c r="Z185" s="13"/>
      <c r="AA185" s="13"/>
      <c r="AB185" s="13"/>
      <c r="AC185" s="13"/>
      <c r="AD185" s="13"/>
      <c r="AE185" s="13"/>
      <c r="AT185" s="257" t="s">
        <v>248</v>
      </c>
      <c r="AU185" s="257" t="s">
        <v>89</v>
      </c>
      <c r="AV185" s="13" t="s">
        <v>89</v>
      </c>
      <c r="AW185" s="13" t="s">
        <v>41</v>
      </c>
      <c r="AX185" s="13" t="s">
        <v>80</v>
      </c>
      <c r="AY185" s="257" t="s">
        <v>235</v>
      </c>
    </row>
    <row r="186" s="14" customFormat="1">
      <c r="A186" s="14"/>
      <c r="B186" s="258"/>
      <c r="C186" s="259"/>
      <c r="D186" s="242" t="s">
        <v>248</v>
      </c>
      <c r="E186" s="260" t="s">
        <v>39</v>
      </c>
      <c r="F186" s="261" t="s">
        <v>250</v>
      </c>
      <c r="G186" s="259"/>
      <c r="H186" s="262">
        <v>2.246</v>
      </c>
      <c r="I186" s="263"/>
      <c r="J186" s="259"/>
      <c r="K186" s="259"/>
      <c r="L186" s="264"/>
      <c r="M186" s="265"/>
      <c r="N186" s="266"/>
      <c r="O186" s="266"/>
      <c r="P186" s="266"/>
      <c r="Q186" s="266"/>
      <c r="R186" s="266"/>
      <c r="S186" s="266"/>
      <c r="T186" s="267"/>
      <c r="U186" s="14"/>
      <c r="V186" s="14"/>
      <c r="W186" s="14"/>
      <c r="X186" s="14"/>
      <c r="Y186" s="14"/>
      <c r="Z186" s="14"/>
      <c r="AA186" s="14"/>
      <c r="AB186" s="14"/>
      <c r="AC186" s="14"/>
      <c r="AD186" s="14"/>
      <c r="AE186" s="14"/>
      <c r="AT186" s="268" t="s">
        <v>248</v>
      </c>
      <c r="AU186" s="268" t="s">
        <v>89</v>
      </c>
      <c r="AV186" s="14" t="s">
        <v>242</v>
      </c>
      <c r="AW186" s="14" t="s">
        <v>41</v>
      </c>
      <c r="AX186" s="14" t="s">
        <v>87</v>
      </c>
      <c r="AY186" s="268" t="s">
        <v>235</v>
      </c>
    </row>
    <row r="187" s="2" customFormat="1" ht="21.75" customHeight="1">
      <c r="A187" s="39"/>
      <c r="B187" s="40"/>
      <c r="C187" s="269" t="s">
        <v>364</v>
      </c>
      <c r="D187" s="269" t="s">
        <v>290</v>
      </c>
      <c r="E187" s="270" t="s">
        <v>752</v>
      </c>
      <c r="F187" s="271" t="s">
        <v>753</v>
      </c>
      <c r="G187" s="272" t="s">
        <v>182</v>
      </c>
      <c r="H187" s="273">
        <v>0.56200000000000006</v>
      </c>
      <c r="I187" s="274"/>
      <c r="J187" s="275">
        <f>ROUND(I187*H187,2)</f>
        <v>0</v>
      </c>
      <c r="K187" s="271" t="s">
        <v>241</v>
      </c>
      <c r="L187" s="276"/>
      <c r="M187" s="277" t="s">
        <v>39</v>
      </c>
      <c r="N187" s="278" t="s">
        <v>53</v>
      </c>
      <c r="O187" s="86"/>
      <c r="P187" s="238">
        <f>O187*H187</f>
        <v>0</v>
      </c>
      <c r="Q187" s="238">
        <v>1</v>
      </c>
      <c r="R187" s="238">
        <f>Q187*H187</f>
        <v>0.56200000000000006</v>
      </c>
      <c r="S187" s="238">
        <v>0</v>
      </c>
      <c r="T187" s="239">
        <f>S187*H187</f>
        <v>0</v>
      </c>
      <c r="U187" s="39"/>
      <c r="V187" s="39"/>
      <c r="W187" s="39"/>
      <c r="X187" s="39"/>
      <c r="Y187" s="39"/>
      <c r="Z187" s="39"/>
      <c r="AA187" s="39"/>
      <c r="AB187" s="39"/>
      <c r="AC187" s="39"/>
      <c r="AD187" s="39"/>
      <c r="AE187" s="39"/>
      <c r="AR187" s="240" t="s">
        <v>289</v>
      </c>
      <c r="AT187" s="240" t="s">
        <v>290</v>
      </c>
      <c r="AU187" s="240" t="s">
        <v>89</v>
      </c>
      <c r="AY187" s="17" t="s">
        <v>235</v>
      </c>
      <c r="BE187" s="241">
        <f>IF(N187="základní",J187,0)</f>
        <v>0</v>
      </c>
      <c r="BF187" s="241">
        <f>IF(N187="snížená",J187,0)</f>
        <v>0</v>
      </c>
      <c r="BG187" s="241">
        <f>IF(N187="zákl. přenesená",J187,0)</f>
        <v>0</v>
      </c>
      <c r="BH187" s="241">
        <f>IF(N187="sníž. přenesená",J187,0)</f>
        <v>0</v>
      </c>
      <c r="BI187" s="241">
        <f>IF(N187="nulová",J187,0)</f>
        <v>0</v>
      </c>
      <c r="BJ187" s="17" t="s">
        <v>242</v>
      </c>
      <c r="BK187" s="241">
        <f>ROUND(I187*H187,2)</f>
        <v>0</v>
      </c>
      <c r="BL187" s="17" t="s">
        <v>242</v>
      </c>
      <c r="BM187" s="240" t="s">
        <v>754</v>
      </c>
    </row>
    <row r="188" s="2" customFormat="1">
      <c r="A188" s="39"/>
      <c r="B188" s="40"/>
      <c r="C188" s="41"/>
      <c r="D188" s="242" t="s">
        <v>244</v>
      </c>
      <c r="E188" s="41"/>
      <c r="F188" s="243" t="s">
        <v>753</v>
      </c>
      <c r="G188" s="41"/>
      <c r="H188" s="41"/>
      <c r="I188" s="149"/>
      <c r="J188" s="41"/>
      <c r="K188" s="41"/>
      <c r="L188" s="45"/>
      <c r="M188" s="244"/>
      <c r="N188" s="245"/>
      <c r="O188" s="86"/>
      <c r="P188" s="86"/>
      <c r="Q188" s="86"/>
      <c r="R188" s="86"/>
      <c r="S188" s="86"/>
      <c r="T188" s="87"/>
      <c r="U188" s="39"/>
      <c r="V188" s="39"/>
      <c r="W188" s="39"/>
      <c r="X188" s="39"/>
      <c r="Y188" s="39"/>
      <c r="Z188" s="39"/>
      <c r="AA188" s="39"/>
      <c r="AB188" s="39"/>
      <c r="AC188" s="39"/>
      <c r="AD188" s="39"/>
      <c r="AE188" s="39"/>
      <c r="AT188" s="17" t="s">
        <v>244</v>
      </c>
      <c r="AU188" s="17" t="s">
        <v>89</v>
      </c>
    </row>
    <row r="189" s="13" customFormat="1">
      <c r="A189" s="13"/>
      <c r="B189" s="247"/>
      <c r="C189" s="248"/>
      <c r="D189" s="242" t="s">
        <v>248</v>
      </c>
      <c r="E189" s="249" t="s">
        <v>39</v>
      </c>
      <c r="F189" s="250" t="s">
        <v>755</v>
      </c>
      <c r="G189" s="248"/>
      <c r="H189" s="251">
        <v>0.56200000000000006</v>
      </c>
      <c r="I189" s="252"/>
      <c r="J189" s="248"/>
      <c r="K189" s="248"/>
      <c r="L189" s="253"/>
      <c r="M189" s="254"/>
      <c r="N189" s="255"/>
      <c r="O189" s="255"/>
      <c r="P189" s="255"/>
      <c r="Q189" s="255"/>
      <c r="R189" s="255"/>
      <c r="S189" s="255"/>
      <c r="T189" s="256"/>
      <c r="U189" s="13"/>
      <c r="V189" s="13"/>
      <c r="W189" s="13"/>
      <c r="X189" s="13"/>
      <c r="Y189" s="13"/>
      <c r="Z189" s="13"/>
      <c r="AA189" s="13"/>
      <c r="AB189" s="13"/>
      <c r="AC189" s="13"/>
      <c r="AD189" s="13"/>
      <c r="AE189" s="13"/>
      <c r="AT189" s="257" t="s">
        <v>248</v>
      </c>
      <c r="AU189" s="257" t="s">
        <v>89</v>
      </c>
      <c r="AV189" s="13" t="s">
        <v>89</v>
      </c>
      <c r="AW189" s="13" t="s">
        <v>41</v>
      </c>
      <c r="AX189" s="13" t="s">
        <v>80</v>
      </c>
      <c r="AY189" s="257" t="s">
        <v>235</v>
      </c>
    </row>
    <row r="190" s="14" customFormat="1">
      <c r="A190" s="14"/>
      <c r="B190" s="258"/>
      <c r="C190" s="259"/>
      <c r="D190" s="242" t="s">
        <v>248</v>
      </c>
      <c r="E190" s="260" t="s">
        <v>39</v>
      </c>
      <c r="F190" s="261" t="s">
        <v>250</v>
      </c>
      <c r="G190" s="259"/>
      <c r="H190" s="262">
        <v>0.56200000000000006</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248</v>
      </c>
      <c r="AU190" s="268" t="s">
        <v>89</v>
      </c>
      <c r="AV190" s="14" t="s">
        <v>242</v>
      </c>
      <c r="AW190" s="14" t="s">
        <v>41</v>
      </c>
      <c r="AX190" s="14" t="s">
        <v>87</v>
      </c>
      <c r="AY190" s="268" t="s">
        <v>235</v>
      </c>
    </row>
    <row r="191" s="12" customFormat="1" ht="25.92" customHeight="1">
      <c r="A191" s="12"/>
      <c r="B191" s="213"/>
      <c r="C191" s="214"/>
      <c r="D191" s="215" t="s">
        <v>79</v>
      </c>
      <c r="E191" s="216" t="s">
        <v>384</v>
      </c>
      <c r="F191" s="216" t="s">
        <v>385</v>
      </c>
      <c r="G191" s="214"/>
      <c r="H191" s="214"/>
      <c r="I191" s="217"/>
      <c r="J191" s="218">
        <f>BK191</f>
        <v>0</v>
      </c>
      <c r="K191" s="214"/>
      <c r="L191" s="219"/>
      <c r="M191" s="220"/>
      <c r="N191" s="221"/>
      <c r="O191" s="221"/>
      <c r="P191" s="222">
        <f>SUM(P192:P206)</f>
        <v>0</v>
      </c>
      <c r="Q191" s="221"/>
      <c r="R191" s="222">
        <f>SUM(R192:R206)</f>
        <v>0</v>
      </c>
      <c r="S191" s="221"/>
      <c r="T191" s="223">
        <f>SUM(T192:T206)</f>
        <v>0</v>
      </c>
      <c r="U191" s="12"/>
      <c r="V191" s="12"/>
      <c r="W191" s="12"/>
      <c r="X191" s="12"/>
      <c r="Y191" s="12"/>
      <c r="Z191" s="12"/>
      <c r="AA191" s="12"/>
      <c r="AB191" s="12"/>
      <c r="AC191" s="12"/>
      <c r="AD191" s="12"/>
      <c r="AE191" s="12"/>
      <c r="AR191" s="224" t="s">
        <v>242</v>
      </c>
      <c r="AT191" s="225" t="s">
        <v>79</v>
      </c>
      <c r="AU191" s="225" t="s">
        <v>80</v>
      </c>
      <c r="AY191" s="224" t="s">
        <v>235</v>
      </c>
      <c r="BK191" s="226">
        <f>SUM(BK192:BK206)</f>
        <v>0</v>
      </c>
    </row>
    <row r="192" s="2" customFormat="1" ht="21.75" customHeight="1">
      <c r="A192" s="39"/>
      <c r="B192" s="40"/>
      <c r="C192" s="229" t="s">
        <v>7</v>
      </c>
      <c r="D192" s="229" t="s">
        <v>238</v>
      </c>
      <c r="E192" s="230" t="s">
        <v>518</v>
      </c>
      <c r="F192" s="231" t="s">
        <v>519</v>
      </c>
      <c r="G192" s="232" t="s">
        <v>191</v>
      </c>
      <c r="H192" s="233">
        <v>52</v>
      </c>
      <c r="I192" s="234"/>
      <c r="J192" s="235">
        <f>ROUND(I192*H192,2)</f>
        <v>0</v>
      </c>
      <c r="K192" s="231" t="s">
        <v>241</v>
      </c>
      <c r="L192" s="45"/>
      <c r="M192" s="236" t="s">
        <v>39</v>
      </c>
      <c r="N192" s="237" t="s">
        <v>53</v>
      </c>
      <c r="O192" s="86"/>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389</v>
      </c>
      <c r="AT192" s="240" t="s">
        <v>238</v>
      </c>
      <c r="AU192" s="240" t="s">
        <v>87</v>
      </c>
      <c r="AY192" s="17" t="s">
        <v>235</v>
      </c>
      <c r="BE192" s="241">
        <f>IF(N192="základní",J192,0)</f>
        <v>0</v>
      </c>
      <c r="BF192" s="241">
        <f>IF(N192="snížená",J192,0)</f>
        <v>0</v>
      </c>
      <c r="BG192" s="241">
        <f>IF(N192="zákl. přenesená",J192,0)</f>
        <v>0</v>
      </c>
      <c r="BH192" s="241">
        <f>IF(N192="sníž. přenesená",J192,0)</f>
        <v>0</v>
      </c>
      <c r="BI192" s="241">
        <f>IF(N192="nulová",J192,0)</f>
        <v>0</v>
      </c>
      <c r="BJ192" s="17" t="s">
        <v>242</v>
      </c>
      <c r="BK192" s="241">
        <f>ROUND(I192*H192,2)</f>
        <v>0</v>
      </c>
      <c r="BL192" s="17" t="s">
        <v>389</v>
      </c>
      <c r="BM192" s="240" t="s">
        <v>756</v>
      </c>
    </row>
    <row r="193" s="2" customFormat="1">
      <c r="A193" s="39"/>
      <c r="B193" s="40"/>
      <c r="C193" s="41"/>
      <c r="D193" s="242" t="s">
        <v>244</v>
      </c>
      <c r="E193" s="41"/>
      <c r="F193" s="243" t="s">
        <v>519</v>
      </c>
      <c r="G193" s="41"/>
      <c r="H193" s="41"/>
      <c r="I193" s="149"/>
      <c r="J193" s="41"/>
      <c r="K193" s="41"/>
      <c r="L193" s="45"/>
      <c r="M193" s="244"/>
      <c r="N193" s="245"/>
      <c r="O193" s="86"/>
      <c r="P193" s="86"/>
      <c r="Q193" s="86"/>
      <c r="R193" s="86"/>
      <c r="S193" s="86"/>
      <c r="T193" s="87"/>
      <c r="U193" s="39"/>
      <c r="V193" s="39"/>
      <c r="W193" s="39"/>
      <c r="X193" s="39"/>
      <c r="Y193" s="39"/>
      <c r="Z193" s="39"/>
      <c r="AA193" s="39"/>
      <c r="AB193" s="39"/>
      <c r="AC193" s="39"/>
      <c r="AD193" s="39"/>
      <c r="AE193" s="39"/>
      <c r="AT193" s="17" t="s">
        <v>244</v>
      </c>
      <c r="AU193" s="17" t="s">
        <v>87</v>
      </c>
    </row>
    <row r="194" s="13" customFormat="1">
      <c r="A194" s="13"/>
      <c r="B194" s="247"/>
      <c r="C194" s="248"/>
      <c r="D194" s="242" t="s">
        <v>248</v>
      </c>
      <c r="E194" s="249" t="s">
        <v>39</v>
      </c>
      <c r="F194" s="250" t="s">
        <v>757</v>
      </c>
      <c r="G194" s="248"/>
      <c r="H194" s="251">
        <v>12</v>
      </c>
      <c r="I194" s="252"/>
      <c r="J194" s="248"/>
      <c r="K194" s="248"/>
      <c r="L194" s="253"/>
      <c r="M194" s="254"/>
      <c r="N194" s="255"/>
      <c r="O194" s="255"/>
      <c r="P194" s="255"/>
      <c r="Q194" s="255"/>
      <c r="R194" s="255"/>
      <c r="S194" s="255"/>
      <c r="T194" s="256"/>
      <c r="U194" s="13"/>
      <c r="V194" s="13"/>
      <c r="W194" s="13"/>
      <c r="X194" s="13"/>
      <c r="Y194" s="13"/>
      <c r="Z194" s="13"/>
      <c r="AA194" s="13"/>
      <c r="AB194" s="13"/>
      <c r="AC194" s="13"/>
      <c r="AD194" s="13"/>
      <c r="AE194" s="13"/>
      <c r="AT194" s="257" t="s">
        <v>248</v>
      </c>
      <c r="AU194" s="257" t="s">
        <v>87</v>
      </c>
      <c r="AV194" s="13" t="s">
        <v>89</v>
      </c>
      <c r="AW194" s="13" t="s">
        <v>41</v>
      </c>
      <c r="AX194" s="13" t="s">
        <v>80</v>
      </c>
      <c r="AY194" s="257" t="s">
        <v>235</v>
      </c>
    </row>
    <row r="195" s="13" customFormat="1">
      <c r="A195" s="13"/>
      <c r="B195" s="247"/>
      <c r="C195" s="248"/>
      <c r="D195" s="242" t="s">
        <v>248</v>
      </c>
      <c r="E195" s="249" t="s">
        <v>39</v>
      </c>
      <c r="F195" s="250" t="s">
        <v>758</v>
      </c>
      <c r="G195" s="248"/>
      <c r="H195" s="251">
        <v>20</v>
      </c>
      <c r="I195" s="252"/>
      <c r="J195" s="248"/>
      <c r="K195" s="248"/>
      <c r="L195" s="253"/>
      <c r="M195" s="254"/>
      <c r="N195" s="255"/>
      <c r="O195" s="255"/>
      <c r="P195" s="255"/>
      <c r="Q195" s="255"/>
      <c r="R195" s="255"/>
      <c r="S195" s="255"/>
      <c r="T195" s="256"/>
      <c r="U195" s="13"/>
      <c r="V195" s="13"/>
      <c r="W195" s="13"/>
      <c r="X195" s="13"/>
      <c r="Y195" s="13"/>
      <c r="Z195" s="13"/>
      <c r="AA195" s="13"/>
      <c r="AB195" s="13"/>
      <c r="AC195" s="13"/>
      <c r="AD195" s="13"/>
      <c r="AE195" s="13"/>
      <c r="AT195" s="257" t="s">
        <v>248</v>
      </c>
      <c r="AU195" s="257" t="s">
        <v>87</v>
      </c>
      <c r="AV195" s="13" t="s">
        <v>89</v>
      </c>
      <c r="AW195" s="13" t="s">
        <v>41</v>
      </c>
      <c r="AX195" s="13" t="s">
        <v>80</v>
      </c>
      <c r="AY195" s="257" t="s">
        <v>235</v>
      </c>
    </row>
    <row r="196" s="13" customFormat="1">
      <c r="A196" s="13"/>
      <c r="B196" s="247"/>
      <c r="C196" s="248"/>
      <c r="D196" s="242" t="s">
        <v>248</v>
      </c>
      <c r="E196" s="249" t="s">
        <v>39</v>
      </c>
      <c r="F196" s="250" t="s">
        <v>759</v>
      </c>
      <c r="G196" s="248"/>
      <c r="H196" s="251">
        <v>10</v>
      </c>
      <c r="I196" s="252"/>
      <c r="J196" s="248"/>
      <c r="K196" s="248"/>
      <c r="L196" s="253"/>
      <c r="M196" s="254"/>
      <c r="N196" s="255"/>
      <c r="O196" s="255"/>
      <c r="P196" s="255"/>
      <c r="Q196" s="255"/>
      <c r="R196" s="255"/>
      <c r="S196" s="255"/>
      <c r="T196" s="256"/>
      <c r="U196" s="13"/>
      <c r="V196" s="13"/>
      <c r="W196" s="13"/>
      <c r="X196" s="13"/>
      <c r="Y196" s="13"/>
      <c r="Z196" s="13"/>
      <c r="AA196" s="13"/>
      <c r="AB196" s="13"/>
      <c r="AC196" s="13"/>
      <c r="AD196" s="13"/>
      <c r="AE196" s="13"/>
      <c r="AT196" s="257" t="s">
        <v>248</v>
      </c>
      <c r="AU196" s="257" t="s">
        <v>87</v>
      </c>
      <c r="AV196" s="13" t="s">
        <v>89</v>
      </c>
      <c r="AW196" s="13" t="s">
        <v>41</v>
      </c>
      <c r="AX196" s="13" t="s">
        <v>80</v>
      </c>
      <c r="AY196" s="257" t="s">
        <v>235</v>
      </c>
    </row>
    <row r="197" s="13" customFormat="1">
      <c r="A197" s="13"/>
      <c r="B197" s="247"/>
      <c r="C197" s="248"/>
      <c r="D197" s="242" t="s">
        <v>248</v>
      </c>
      <c r="E197" s="249" t="s">
        <v>39</v>
      </c>
      <c r="F197" s="250" t="s">
        <v>760</v>
      </c>
      <c r="G197" s="248"/>
      <c r="H197" s="251">
        <v>10</v>
      </c>
      <c r="I197" s="252"/>
      <c r="J197" s="248"/>
      <c r="K197" s="248"/>
      <c r="L197" s="253"/>
      <c r="M197" s="254"/>
      <c r="N197" s="255"/>
      <c r="O197" s="255"/>
      <c r="P197" s="255"/>
      <c r="Q197" s="255"/>
      <c r="R197" s="255"/>
      <c r="S197" s="255"/>
      <c r="T197" s="256"/>
      <c r="U197" s="13"/>
      <c r="V197" s="13"/>
      <c r="W197" s="13"/>
      <c r="X197" s="13"/>
      <c r="Y197" s="13"/>
      <c r="Z197" s="13"/>
      <c r="AA197" s="13"/>
      <c r="AB197" s="13"/>
      <c r="AC197" s="13"/>
      <c r="AD197" s="13"/>
      <c r="AE197" s="13"/>
      <c r="AT197" s="257" t="s">
        <v>248</v>
      </c>
      <c r="AU197" s="257" t="s">
        <v>87</v>
      </c>
      <c r="AV197" s="13" t="s">
        <v>89</v>
      </c>
      <c r="AW197" s="13" t="s">
        <v>41</v>
      </c>
      <c r="AX197" s="13" t="s">
        <v>80</v>
      </c>
      <c r="AY197" s="257" t="s">
        <v>235</v>
      </c>
    </row>
    <row r="198" s="14" customFormat="1">
      <c r="A198" s="14"/>
      <c r="B198" s="258"/>
      <c r="C198" s="259"/>
      <c r="D198" s="242" t="s">
        <v>248</v>
      </c>
      <c r="E198" s="260" t="s">
        <v>667</v>
      </c>
      <c r="F198" s="261" t="s">
        <v>250</v>
      </c>
      <c r="G198" s="259"/>
      <c r="H198" s="262">
        <v>52</v>
      </c>
      <c r="I198" s="263"/>
      <c r="J198" s="259"/>
      <c r="K198" s="259"/>
      <c r="L198" s="264"/>
      <c r="M198" s="265"/>
      <c r="N198" s="266"/>
      <c r="O198" s="266"/>
      <c r="P198" s="266"/>
      <c r="Q198" s="266"/>
      <c r="R198" s="266"/>
      <c r="S198" s="266"/>
      <c r="T198" s="267"/>
      <c r="U198" s="14"/>
      <c r="V198" s="14"/>
      <c r="W198" s="14"/>
      <c r="X198" s="14"/>
      <c r="Y198" s="14"/>
      <c r="Z198" s="14"/>
      <c r="AA198" s="14"/>
      <c r="AB198" s="14"/>
      <c r="AC198" s="14"/>
      <c r="AD198" s="14"/>
      <c r="AE198" s="14"/>
      <c r="AT198" s="268" t="s">
        <v>248</v>
      </c>
      <c r="AU198" s="268" t="s">
        <v>87</v>
      </c>
      <c r="AV198" s="14" t="s">
        <v>242</v>
      </c>
      <c r="AW198" s="14" t="s">
        <v>41</v>
      </c>
      <c r="AX198" s="14" t="s">
        <v>87</v>
      </c>
      <c r="AY198" s="268" t="s">
        <v>235</v>
      </c>
    </row>
    <row r="199" s="2" customFormat="1" ht="33" customHeight="1">
      <c r="A199" s="39"/>
      <c r="B199" s="40"/>
      <c r="C199" s="229" t="s">
        <v>377</v>
      </c>
      <c r="D199" s="229" t="s">
        <v>238</v>
      </c>
      <c r="E199" s="230" t="s">
        <v>521</v>
      </c>
      <c r="F199" s="231" t="s">
        <v>522</v>
      </c>
      <c r="G199" s="232" t="s">
        <v>191</v>
      </c>
      <c r="H199" s="233">
        <v>52</v>
      </c>
      <c r="I199" s="234"/>
      <c r="J199" s="235">
        <f>ROUND(I199*H199,2)</f>
        <v>0</v>
      </c>
      <c r="K199" s="231" t="s">
        <v>241</v>
      </c>
      <c r="L199" s="45"/>
      <c r="M199" s="236" t="s">
        <v>39</v>
      </c>
      <c r="N199" s="237" t="s">
        <v>53</v>
      </c>
      <c r="O199" s="86"/>
      <c r="P199" s="238">
        <f>O199*H199</f>
        <v>0</v>
      </c>
      <c r="Q199" s="238">
        <v>0</v>
      </c>
      <c r="R199" s="238">
        <f>Q199*H199</f>
        <v>0</v>
      </c>
      <c r="S199" s="238">
        <v>0</v>
      </c>
      <c r="T199" s="239">
        <f>S199*H199</f>
        <v>0</v>
      </c>
      <c r="U199" s="39"/>
      <c r="V199" s="39"/>
      <c r="W199" s="39"/>
      <c r="X199" s="39"/>
      <c r="Y199" s="39"/>
      <c r="Z199" s="39"/>
      <c r="AA199" s="39"/>
      <c r="AB199" s="39"/>
      <c r="AC199" s="39"/>
      <c r="AD199" s="39"/>
      <c r="AE199" s="39"/>
      <c r="AR199" s="240" t="s">
        <v>389</v>
      </c>
      <c r="AT199" s="240" t="s">
        <v>238</v>
      </c>
      <c r="AU199" s="240" t="s">
        <v>87</v>
      </c>
      <c r="AY199" s="17" t="s">
        <v>235</v>
      </c>
      <c r="BE199" s="241">
        <f>IF(N199="základní",J199,0)</f>
        <v>0</v>
      </c>
      <c r="BF199" s="241">
        <f>IF(N199="snížená",J199,0)</f>
        <v>0</v>
      </c>
      <c r="BG199" s="241">
        <f>IF(N199="zákl. přenesená",J199,0)</f>
        <v>0</v>
      </c>
      <c r="BH199" s="241">
        <f>IF(N199="sníž. přenesená",J199,0)</f>
        <v>0</v>
      </c>
      <c r="BI199" s="241">
        <f>IF(N199="nulová",J199,0)</f>
        <v>0</v>
      </c>
      <c r="BJ199" s="17" t="s">
        <v>242</v>
      </c>
      <c r="BK199" s="241">
        <f>ROUND(I199*H199,2)</f>
        <v>0</v>
      </c>
      <c r="BL199" s="17" t="s">
        <v>389</v>
      </c>
      <c r="BM199" s="240" t="s">
        <v>761</v>
      </c>
    </row>
    <row r="200" s="2" customFormat="1">
      <c r="A200" s="39"/>
      <c r="B200" s="40"/>
      <c r="C200" s="41"/>
      <c r="D200" s="242" t="s">
        <v>244</v>
      </c>
      <c r="E200" s="41"/>
      <c r="F200" s="243" t="s">
        <v>524</v>
      </c>
      <c r="G200" s="41"/>
      <c r="H200" s="41"/>
      <c r="I200" s="149"/>
      <c r="J200" s="41"/>
      <c r="K200" s="41"/>
      <c r="L200" s="45"/>
      <c r="M200" s="244"/>
      <c r="N200" s="245"/>
      <c r="O200" s="86"/>
      <c r="P200" s="86"/>
      <c r="Q200" s="86"/>
      <c r="R200" s="86"/>
      <c r="S200" s="86"/>
      <c r="T200" s="87"/>
      <c r="U200" s="39"/>
      <c r="V200" s="39"/>
      <c r="W200" s="39"/>
      <c r="X200" s="39"/>
      <c r="Y200" s="39"/>
      <c r="Z200" s="39"/>
      <c r="AA200" s="39"/>
      <c r="AB200" s="39"/>
      <c r="AC200" s="39"/>
      <c r="AD200" s="39"/>
      <c r="AE200" s="39"/>
      <c r="AT200" s="17" t="s">
        <v>244</v>
      </c>
      <c r="AU200" s="17" t="s">
        <v>87</v>
      </c>
    </row>
    <row r="201" s="13" customFormat="1">
      <c r="A201" s="13"/>
      <c r="B201" s="247"/>
      <c r="C201" s="248"/>
      <c r="D201" s="242" t="s">
        <v>248</v>
      </c>
      <c r="E201" s="249" t="s">
        <v>39</v>
      </c>
      <c r="F201" s="250" t="s">
        <v>667</v>
      </c>
      <c r="G201" s="248"/>
      <c r="H201" s="251">
        <v>52</v>
      </c>
      <c r="I201" s="252"/>
      <c r="J201" s="248"/>
      <c r="K201" s="248"/>
      <c r="L201" s="253"/>
      <c r="M201" s="254"/>
      <c r="N201" s="255"/>
      <c r="O201" s="255"/>
      <c r="P201" s="255"/>
      <c r="Q201" s="255"/>
      <c r="R201" s="255"/>
      <c r="S201" s="255"/>
      <c r="T201" s="256"/>
      <c r="U201" s="13"/>
      <c r="V201" s="13"/>
      <c r="W201" s="13"/>
      <c r="X201" s="13"/>
      <c r="Y201" s="13"/>
      <c r="Z201" s="13"/>
      <c r="AA201" s="13"/>
      <c r="AB201" s="13"/>
      <c r="AC201" s="13"/>
      <c r="AD201" s="13"/>
      <c r="AE201" s="13"/>
      <c r="AT201" s="257" t="s">
        <v>248</v>
      </c>
      <c r="AU201" s="257" t="s">
        <v>87</v>
      </c>
      <c r="AV201" s="13" t="s">
        <v>89</v>
      </c>
      <c r="AW201" s="13" t="s">
        <v>41</v>
      </c>
      <c r="AX201" s="13" t="s">
        <v>80</v>
      </c>
      <c r="AY201" s="257" t="s">
        <v>235</v>
      </c>
    </row>
    <row r="202" s="14" customFormat="1">
      <c r="A202" s="14"/>
      <c r="B202" s="258"/>
      <c r="C202" s="259"/>
      <c r="D202" s="242" t="s">
        <v>248</v>
      </c>
      <c r="E202" s="260" t="s">
        <v>39</v>
      </c>
      <c r="F202" s="261" t="s">
        <v>250</v>
      </c>
      <c r="G202" s="259"/>
      <c r="H202" s="262">
        <v>52</v>
      </c>
      <c r="I202" s="263"/>
      <c r="J202" s="259"/>
      <c r="K202" s="259"/>
      <c r="L202" s="264"/>
      <c r="M202" s="265"/>
      <c r="N202" s="266"/>
      <c r="O202" s="266"/>
      <c r="P202" s="266"/>
      <c r="Q202" s="266"/>
      <c r="R202" s="266"/>
      <c r="S202" s="266"/>
      <c r="T202" s="267"/>
      <c r="U202" s="14"/>
      <c r="V202" s="14"/>
      <c r="W202" s="14"/>
      <c r="X202" s="14"/>
      <c r="Y202" s="14"/>
      <c r="Z202" s="14"/>
      <c r="AA202" s="14"/>
      <c r="AB202" s="14"/>
      <c r="AC202" s="14"/>
      <c r="AD202" s="14"/>
      <c r="AE202" s="14"/>
      <c r="AT202" s="268" t="s">
        <v>248</v>
      </c>
      <c r="AU202" s="268" t="s">
        <v>87</v>
      </c>
      <c r="AV202" s="14" t="s">
        <v>242</v>
      </c>
      <c r="AW202" s="14" t="s">
        <v>41</v>
      </c>
      <c r="AX202" s="14" t="s">
        <v>87</v>
      </c>
      <c r="AY202" s="268" t="s">
        <v>235</v>
      </c>
    </row>
    <row r="203" s="2" customFormat="1" ht="33" customHeight="1">
      <c r="A203" s="39"/>
      <c r="B203" s="40"/>
      <c r="C203" s="229" t="s">
        <v>386</v>
      </c>
      <c r="D203" s="229" t="s">
        <v>238</v>
      </c>
      <c r="E203" s="230" t="s">
        <v>387</v>
      </c>
      <c r="F203" s="231" t="s">
        <v>388</v>
      </c>
      <c r="G203" s="232" t="s">
        <v>182</v>
      </c>
      <c r="H203" s="233">
        <v>59.762</v>
      </c>
      <c r="I203" s="234"/>
      <c r="J203" s="235">
        <f>ROUND(I203*H203,2)</f>
        <v>0</v>
      </c>
      <c r="K203" s="231" t="s">
        <v>241</v>
      </c>
      <c r="L203" s="45"/>
      <c r="M203" s="236" t="s">
        <v>39</v>
      </c>
      <c r="N203" s="237" t="s">
        <v>53</v>
      </c>
      <c r="O203" s="86"/>
      <c r="P203" s="238">
        <f>O203*H203</f>
        <v>0</v>
      </c>
      <c r="Q203" s="238">
        <v>0</v>
      </c>
      <c r="R203" s="238">
        <f>Q203*H203</f>
        <v>0</v>
      </c>
      <c r="S203" s="238">
        <v>0</v>
      </c>
      <c r="T203" s="239">
        <f>S203*H203</f>
        <v>0</v>
      </c>
      <c r="U203" s="39"/>
      <c r="V203" s="39"/>
      <c r="W203" s="39"/>
      <c r="X203" s="39"/>
      <c r="Y203" s="39"/>
      <c r="Z203" s="39"/>
      <c r="AA203" s="39"/>
      <c r="AB203" s="39"/>
      <c r="AC203" s="39"/>
      <c r="AD203" s="39"/>
      <c r="AE203" s="39"/>
      <c r="AR203" s="240" t="s">
        <v>389</v>
      </c>
      <c r="AT203" s="240" t="s">
        <v>238</v>
      </c>
      <c r="AU203" s="240" t="s">
        <v>87</v>
      </c>
      <c r="AY203" s="17" t="s">
        <v>235</v>
      </c>
      <c r="BE203" s="241">
        <f>IF(N203="základní",J203,0)</f>
        <v>0</v>
      </c>
      <c r="BF203" s="241">
        <f>IF(N203="snížená",J203,0)</f>
        <v>0</v>
      </c>
      <c r="BG203" s="241">
        <f>IF(N203="zákl. přenesená",J203,0)</f>
        <v>0</v>
      </c>
      <c r="BH203" s="241">
        <f>IF(N203="sníž. přenesená",J203,0)</f>
        <v>0</v>
      </c>
      <c r="BI203" s="241">
        <f>IF(N203="nulová",J203,0)</f>
        <v>0</v>
      </c>
      <c r="BJ203" s="17" t="s">
        <v>242</v>
      </c>
      <c r="BK203" s="241">
        <f>ROUND(I203*H203,2)</f>
        <v>0</v>
      </c>
      <c r="BL203" s="17" t="s">
        <v>389</v>
      </c>
      <c r="BM203" s="240" t="s">
        <v>762</v>
      </c>
    </row>
    <row r="204" s="2" customFormat="1">
      <c r="A204" s="39"/>
      <c r="B204" s="40"/>
      <c r="C204" s="41"/>
      <c r="D204" s="242" t="s">
        <v>244</v>
      </c>
      <c r="E204" s="41"/>
      <c r="F204" s="243" t="s">
        <v>391</v>
      </c>
      <c r="G204" s="41"/>
      <c r="H204" s="41"/>
      <c r="I204" s="149"/>
      <c r="J204" s="41"/>
      <c r="K204" s="41"/>
      <c r="L204" s="45"/>
      <c r="M204" s="244"/>
      <c r="N204" s="245"/>
      <c r="O204" s="86"/>
      <c r="P204" s="86"/>
      <c r="Q204" s="86"/>
      <c r="R204" s="86"/>
      <c r="S204" s="86"/>
      <c r="T204" s="87"/>
      <c r="U204" s="39"/>
      <c r="V204" s="39"/>
      <c r="W204" s="39"/>
      <c r="X204" s="39"/>
      <c r="Y204" s="39"/>
      <c r="Z204" s="39"/>
      <c r="AA204" s="39"/>
      <c r="AB204" s="39"/>
      <c r="AC204" s="39"/>
      <c r="AD204" s="39"/>
      <c r="AE204" s="39"/>
      <c r="AT204" s="17" t="s">
        <v>244</v>
      </c>
      <c r="AU204" s="17" t="s">
        <v>87</v>
      </c>
    </row>
    <row r="205" s="2" customFormat="1">
      <c r="A205" s="39"/>
      <c r="B205" s="40"/>
      <c r="C205" s="41"/>
      <c r="D205" s="242" t="s">
        <v>246</v>
      </c>
      <c r="E205" s="41"/>
      <c r="F205" s="246" t="s">
        <v>412</v>
      </c>
      <c r="G205" s="41"/>
      <c r="H205" s="41"/>
      <c r="I205" s="149"/>
      <c r="J205" s="41"/>
      <c r="K205" s="41"/>
      <c r="L205" s="45"/>
      <c r="M205" s="244"/>
      <c r="N205" s="245"/>
      <c r="O205" s="86"/>
      <c r="P205" s="86"/>
      <c r="Q205" s="86"/>
      <c r="R205" s="86"/>
      <c r="S205" s="86"/>
      <c r="T205" s="87"/>
      <c r="U205" s="39"/>
      <c r="V205" s="39"/>
      <c r="W205" s="39"/>
      <c r="X205" s="39"/>
      <c r="Y205" s="39"/>
      <c r="Z205" s="39"/>
      <c r="AA205" s="39"/>
      <c r="AB205" s="39"/>
      <c r="AC205" s="39"/>
      <c r="AD205" s="39"/>
      <c r="AE205" s="39"/>
      <c r="AT205" s="17" t="s">
        <v>246</v>
      </c>
      <c r="AU205" s="17" t="s">
        <v>87</v>
      </c>
    </row>
    <row r="206" s="13" customFormat="1">
      <c r="A206" s="13"/>
      <c r="B206" s="247"/>
      <c r="C206" s="248"/>
      <c r="D206" s="242" t="s">
        <v>248</v>
      </c>
      <c r="E206" s="249" t="s">
        <v>39</v>
      </c>
      <c r="F206" s="250" t="s">
        <v>763</v>
      </c>
      <c r="G206" s="248"/>
      <c r="H206" s="251">
        <v>59.762</v>
      </c>
      <c r="I206" s="252"/>
      <c r="J206" s="248"/>
      <c r="K206" s="248"/>
      <c r="L206" s="253"/>
      <c r="M206" s="254"/>
      <c r="N206" s="255"/>
      <c r="O206" s="255"/>
      <c r="P206" s="255"/>
      <c r="Q206" s="255"/>
      <c r="R206" s="255"/>
      <c r="S206" s="255"/>
      <c r="T206" s="256"/>
      <c r="U206" s="13"/>
      <c r="V206" s="13"/>
      <c r="W206" s="13"/>
      <c r="X206" s="13"/>
      <c r="Y206" s="13"/>
      <c r="Z206" s="13"/>
      <c r="AA206" s="13"/>
      <c r="AB206" s="13"/>
      <c r="AC206" s="13"/>
      <c r="AD206" s="13"/>
      <c r="AE206" s="13"/>
      <c r="AT206" s="257" t="s">
        <v>248</v>
      </c>
      <c r="AU206" s="257" t="s">
        <v>87</v>
      </c>
      <c r="AV206" s="13" t="s">
        <v>89</v>
      </c>
      <c r="AW206" s="13" t="s">
        <v>41</v>
      </c>
      <c r="AX206" s="13" t="s">
        <v>87</v>
      </c>
      <c r="AY206" s="257" t="s">
        <v>235</v>
      </c>
    </row>
    <row r="207" s="12" customFormat="1" ht="25.92" customHeight="1">
      <c r="A207" s="12"/>
      <c r="B207" s="213"/>
      <c r="C207" s="214"/>
      <c r="D207" s="215" t="s">
        <v>79</v>
      </c>
      <c r="E207" s="216" t="s">
        <v>169</v>
      </c>
      <c r="F207" s="216" t="s">
        <v>166</v>
      </c>
      <c r="G207" s="214"/>
      <c r="H207" s="214"/>
      <c r="I207" s="217"/>
      <c r="J207" s="218">
        <f>BK207</f>
        <v>0</v>
      </c>
      <c r="K207" s="214"/>
      <c r="L207" s="219"/>
      <c r="M207" s="220"/>
      <c r="N207" s="221"/>
      <c r="O207" s="221"/>
      <c r="P207" s="222">
        <f>SUM(P208:P233)</f>
        <v>0</v>
      </c>
      <c r="Q207" s="221"/>
      <c r="R207" s="222">
        <f>SUM(R208:R233)</f>
        <v>0</v>
      </c>
      <c r="S207" s="221"/>
      <c r="T207" s="223">
        <f>SUM(T208:T233)</f>
        <v>0</v>
      </c>
      <c r="U207" s="12"/>
      <c r="V207" s="12"/>
      <c r="W207" s="12"/>
      <c r="X207" s="12"/>
      <c r="Y207" s="12"/>
      <c r="Z207" s="12"/>
      <c r="AA207" s="12"/>
      <c r="AB207" s="12"/>
      <c r="AC207" s="12"/>
      <c r="AD207" s="12"/>
      <c r="AE207" s="12"/>
      <c r="AR207" s="224" t="s">
        <v>236</v>
      </c>
      <c r="AT207" s="225" t="s">
        <v>79</v>
      </c>
      <c r="AU207" s="225" t="s">
        <v>80</v>
      </c>
      <c r="AY207" s="224" t="s">
        <v>235</v>
      </c>
      <c r="BK207" s="226">
        <f>SUM(BK208:BK233)</f>
        <v>0</v>
      </c>
    </row>
    <row r="208" s="2" customFormat="1" ht="21.75" customHeight="1">
      <c r="A208" s="39"/>
      <c r="B208" s="40"/>
      <c r="C208" s="229" t="s">
        <v>394</v>
      </c>
      <c r="D208" s="229" t="s">
        <v>238</v>
      </c>
      <c r="E208" s="230" t="s">
        <v>401</v>
      </c>
      <c r="F208" s="231" t="s">
        <v>402</v>
      </c>
      <c r="G208" s="232" t="s">
        <v>197</v>
      </c>
      <c r="H208" s="233">
        <v>1610</v>
      </c>
      <c r="I208" s="234"/>
      <c r="J208" s="235">
        <f>ROUND(I208*H208,2)</f>
        <v>0</v>
      </c>
      <c r="K208" s="231" t="s">
        <v>241</v>
      </c>
      <c r="L208" s="45"/>
      <c r="M208" s="236" t="s">
        <v>39</v>
      </c>
      <c r="N208" s="237" t="s">
        <v>53</v>
      </c>
      <c r="O208" s="86"/>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242</v>
      </c>
      <c r="AT208" s="240" t="s">
        <v>238</v>
      </c>
      <c r="AU208" s="240" t="s">
        <v>87</v>
      </c>
      <c r="AY208" s="17" t="s">
        <v>235</v>
      </c>
      <c r="BE208" s="241">
        <f>IF(N208="základní",J208,0)</f>
        <v>0</v>
      </c>
      <c r="BF208" s="241">
        <f>IF(N208="snížená",J208,0)</f>
        <v>0</v>
      </c>
      <c r="BG208" s="241">
        <f>IF(N208="zákl. přenesená",J208,0)</f>
        <v>0</v>
      </c>
      <c r="BH208" s="241">
        <f>IF(N208="sníž. přenesená",J208,0)</f>
        <v>0</v>
      </c>
      <c r="BI208" s="241">
        <f>IF(N208="nulová",J208,0)</f>
        <v>0</v>
      </c>
      <c r="BJ208" s="17" t="s">
        <v>242</v>
      </c>
      <c r="BK208" s="241">
        <f>ROUND(I208*H208,2)</f>
        <v>0</v>
      </c>
      <c r="BL208" s="17" t="s">
        <v>242</v>
      </c>
      <c r="BM208" s="240" t="s">
        <v>764</v>
      </c>
    </row>
    <row r="209" s="2" customFormat="1">
      <c r="A209" s="39"/>
      <c r="B209" s="40"/>
      <c r="C209" s="41"/>
      <c r="D209" s="242" t="s">
        <v>244</v>
      </c>
      <c r="E209" s="41"/>
      <c r="F209" s="243" t="s">
        <v>404</v>
      </c>
      <c r="G209" s="41"/>
      <c r="H209" s="41"/>
      <c r="I209" s="149"/>
      <c r="J209" s="41"/>
      <c r="K209" s="41"/>
      <c r="L209" s="45"/>
      <c r="M209" s="244"/>
      <c r="N209" s="245"/>
      <c r="O209" s="86"/>
      <c r="P209" s="86"/>
      <c r="Q209" s="86"/>
      <c r="R209" s="86"/>
      <c r="S209" s="86"/>
      <c r="T209" s="87"/>
      <c r="U209" s="39"/>
      <c r="V209" s="39"/>
      <c r="W209" s="39"/>
      <c r="X209" s="39"/>
      <c r="Y209" s="39"/>
      <c r="Z209" s="39"/>
      <c r="AA209" s="39"/>
      <c r="AB209" s="39"/>
      <c r="AC209" s="39"/>
      <c r="AD209" s="39"/>
      <c r="AE209" s="39"/>
      <c r="AT209" s="17" t="s">
        <v>244</v>
      </c>
      <c r="AU209" s="17" t="s">
        <v>87</v>
      </c>
    </row>
    <row r="210" s="2" customFormat="1">
      <c r="A210" s="39"/>
      <c r="B210" s="40"/>
      <c r="C210" s="41"/>
      <c r="D210" s="242" t="s">
        <v>294</v>
      </c>
      <c r="E210" s="41"/>
      <c r="F210" s="246" t="s">
        <v>405</v>
      </c>
      <c r="G210" s="41"/>
      <c r="H210" s="41"/>
      <c r="I210" s="149"/>
      <c r="J210" s="41"/>
      <c r="K210" s="41"/>
      <c r="L210" s="45"/>
      <c r="M210" s="244"/>
      <c r="N210" s="245"/>
      <c r="O210" s="86"/>
      <c r="P210" s="86"/>
      <c r="Q210" s="86"/>
      <c r="R210" s="86"/>
      <c r="S210" s="86"/>
      <c r="T210" s="87"/>
      <c r="U210" s="39"/>
      <c r="V210" s="39"/>
      <c r="W210" s="39"/>
      <c r="X210" s="39"/>
      <c r="Y210" s="39"/>
      <c r="Z210" s="39"/>
      <c r="AA210" s="39"/>
      <c r="AB210" s="39"/>
      <c r="AC210" s="39"/>
      <c r="AD210" s="39"/>
      <c r="AE210" s="39"/>
      <c r="AT210" s="17" t="s">
        <v>294</v>
      </c>
      <c r="AU210" s="17" t="s">
        <v>87</v>
      </c>
    </row>
    <row r="211" s="13" customFormat="1">
      <c r="A211" s="13"/>
      <c r="B211" s="247"/>
      <c r="C211" s="248"/>
      <c r="D211" s="242" t="s">
        <v>248</v>
      </c>
      <c r="E211" s="249" t="s">
        <v>39</v>
      </c>
      <c r="F211" s="250" t="s">
        <v>765</v>
      </c>
      <c r="G211" s="248"/>
      <c r="H211" s="251">
        <v>1610</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248</v>
      </c>
      <c r="AU211" s="257" t="s">
        <v>87</v>
      </c>
      <c r="AV211" s="13" t="s">
        <v>89</v>
      </c>
      <c r="AW211" s="13" t="s">
        <v>41</v>
      </c>
      <c r="AX211" s="13" t="s">
        <v>80</v>
      </c>
      <c r="AY211" s="257" t="s">
        <v>235</v>
      </c>
    </row>
    <row r="212" s="14" customFormat="1">
      <c r="A212" s="14"/>
      <c r="B212" s="258"/>
      <c r="C212" s="259"/>
      <c r="D212" s="242" t="s">
        <v>248</v>
      </c>
      <c r="E212" s="260" t="s">
        <v>39</v>
      </c>
      <c r="F212" s="261" t="s">
        <v>250</v>
      </c>
      <c r="G212" s="259"/>
      <c r="H212" s="262">
        <v>1610</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248</v>
      </c>
      <c r="AU212" s="268" t="s">
        <v>87</v>
      </c>
      <c r="AV212" s="14" t="s">
        <v>242</v>
      </c>
      <c r="AW212" s="14" t="s">
        <v>41</v>
      </c>
      <c r="AX212" s="14" t="s">
        <v>87</v>
      </c>
      <c r="AY212" s="268" t="s">
        <v>235</v>
      </c>
    </row>
    <row r="213" s="2" customFormat="1" ht="21.75" customHeight="1">
      <c r="A213" s="39"/>
      <c r="B213" s="40"/>
      <c r="C213" s="229" t="s">
        <v>400</v>
      </c>
      <c r="D213" s="229" t="s">
        <v>238</v>
      </c>
      <c r="E213" s="230" t="s">
        <v>766</v>
      </c>
      <c r="F213" s="231" t="s">
        <v>767</v>
      </c>
      <c r="G213" s="232" t="s">
        <v>191</v>
      </c>
      <c r="H213" s="233">
        <v>1</v>
      </c>
      <c r="I213" s="234"/>
      <c r="J213" s="235">
        <f>ROUND(I213*H213,2)</f>
        <v>0</v>
      </c>
      <c r="K213" s="231" t="s">
        <v>241</v>
      </c>
      <c r="L213" s="45"/>
      <c r="M213" s="236" t="s">
        <v>39</v>
      </c>
      <c r="N213" s="237" t="s">
        <v>53</v>
      </c>
      <c r="O213" s="86"/>
      <c r="P213" s="238">
        <f>O213*H213</f>
        <v>0</v>
      </c>
      <c r="Q213" s="238">
        <v>0</v>
      </c>
      <c r="R213" s="238">
        <f>Q213*H213</f>
        <v>0</v>
      </c>
      <c r="S213" s="238">
        <v>0</v>
      </c>
      <c r="T213" s="239">
        <f>S213*H213</f>
        <v>0</v>
      </c>
      <c r="U213" s="39"/>
      <c r="V213" s="39"/>
      <c r="W213" s="39"/>
      <c r="X213" s="39"/>
      <c r="Y213" s="39"/>
      <c r="Z213" s="39"/>
      <c r="AA213" s="39"/>
      <c r="AB213" s="39"/>
      <c r="AC213" s="39"/>
      <c r="AD213" s="39"/>
      <c r="AE213" s="39"/>
      <c r="AR213" s="240" t="s">
        <v>389</v>
      </c>
      <c r="AT213" s="240" t="s">
        <v>238</v>
      </c>
      <c r="AU213" s="240" t="s">
        <v>87</v>
      </c>
      <c r="AY213" s="17" t="s">
        <v>235</v>
      </c>
      <c r="BE213" s="241">
        <f>IF(N213="základní",J213,0)</f>
        <v>0</v>
      </c>
      <c r="BF213" s="241">
        <f>IF(N213="snížená",J213,0)</f>
        <v>0</v>
      </c>
      <c r="BG213" s="241">
        <f>IF(N213="zákl. přenesená",J213,0)</f>
        <v>0</v>
      </c>
      <c r="BH213" s="241">
        <f>IF(N213="sníž. přenesená",J213,0)</f>
        <v>0</v>
      </c>
      <c r="BI213" s="241">
        <f>IF(N213="nulová",J213,0)</f>
        <v>0</v>
      </c>
      <c r="BJ213" s="17" t="s">
        <v>242</v>
      </c>
      <c r="BK213" s="241">
        <f>ROUND(I213*H213,2)</f>
        <v>0</v>
      </c>
      <c r="BL213" s="17" t="s">
        <v>389</v>
      </c>
      <c r="BM213" s="240" t="s">
        <v>768</v>
      </c>
    </row>
    <row r="214" s="2" customFormat="1">
      <c r="A214" s="39"/>
      <c r="B214" s="40"/>
      <c r="C214" s="41"/>
      <c r="D214" s="242" t="s">
        <v>244</v>
      </c>
      <c r="E214" s="41"/>
      <c r="F214" s="243" t="s">
        <v>769</v>
      </c>
      <c r="G214" s="41"/>
      <c r="H214" s="41"/>
      <c r="I214" s="149"/>
      <c r="J214" s="41"/>
      <c r="K214" s="41"/>
      <c r="L214" s="45"/>
      <c r="M214" s="244"/>
      <c r="N214" s="245"/>
      <c r="O214" s="86"/>
      <c r="P214" s="86"/>
      <c r="Q214" s="86"/>
      <c r="R214" s="86"/>
      <c r="S214" s="86"/>
      <c r="T214" s="87"/>
      <c r="U214" s="39"/>
      <c r="V214" s="39"/>
      <c r="W214" s="39"/>
      <c r="X214" s="39"/>
      <c r="Y214" s="39"/>
      <c r="Z214" s="39"/>
      <c r="AA214" s="39"/>
      <c r="AB214" s="39"/>
      <c r="AC214" s="39"/>
      <c r="AD214" s="39"/>
      <c r="AE214" s="39"/>
      <c r="AT214" s="17" t="s">
        <v>244</v>
      </c>
      <c r="AU214" s="17" t="s">
        <v>87</v>
      </c>
    </row>
    <row r="215" s="2" customFormat="1">
      <c r="A215" s="39"/>
      <c r="B215" s="40"/>
      <c r="C215" s="41"/>
      <c r="D215" s="242" t="s">
        <v>246</v>
      </c>
      <c r="E215" s="41"/>
      <c r="F215" s="246" t="s">
        <v>412</v>
      </c>
      <c r="G215" s="41"/>
      <c r="H215" s="41"/>
      <c r="I215" s="149"/>
      <c r="J215" s="41"/>
      <c r="K215" s="41"/>
      <c r="L215" s="45"/>
      <c r="M215" s="244"/>
      <c r="N215" s="245"/>
      <c r="O215" s="86"/>
      <c r="P215" s="86"/>
      <c r="Q215" s="86"/>
      <c r="R215" s="86"/>
      <c r="S215" s="86"/>
      <c r="T215" s="87"/>
      <c r="U215" s="39"/>
      <c r="V215" s="39"/>
      <c r="W215" s="39"/>
      <c r="X215" s="39"/>
      <c r="Y215" s="39"/>
      <c r="Z215" s="39"/>
      <c r="AA215" s="39"/>
      <c r="AB215" s="39"/>
      <c r="AC215" s="39"/>
      <c r="AD215" s="39"/>
      <c r="AE215" s="39"/>
      <c r="AT215" s="17" t="s">
        <v>246</v>
      </c>
      <c r="AU215" s="17" t="s">
        <v>87</v>
      </c>
    </row>
    <row r="216" s="2" customFormat="1">
      <c r="A216" s="39"/>
      <c r="B216" s="40"/>
      <c r="C216" s="41"/>
      <c r="D216" s="242" t="s">
        <v>294</v>
      </c>
      <c r="E216" s="41"/>
      <c r="F216" s="246" t="s">
        <v>413</v>
      </c>
      <c r="G216" s="41"/>
      <c r="H216" s="41"/>
      <c r="I216" s="149"/>
      <c r="J216" s="41"/>
      <c r="K216" s="41"/>
      <c r="L216" s="45"/>
      <c r="M216" s="244"/>
      <c r="N216" s="245"/>
      <c r="O216" s="86"/>
      <c r="P216" s="86"/>
      <c r="Q216" s="86"/>
      <c r="R216" s="86"/>
      <c r="S216" s="86"/>
      <c r="T216" s="87"/>
      <c r="U216" s="39"/>
      <c r="V216" s="39"/>
      <c r="W216" s="39"/>
      <c r="X216" s="39"/>
      <c r="Y216" s="39"/>
      <c r="Z216" s="39"/>
      <c r="AA216" s="39"/>
      <c r="AB216" s="39"/>
      <c r="AC216" s="39"/>
      <c r="AD216" s="39"/>
      <c r="AE216" s="39"/>
      <c r="AT216" s="17" t="s">
        <v>294</v>
      </c>
      <c r="AU216" s="17" t="s">
        <v>87</v>
      </c>
    </row>
    <row r="217" s="13" customFormat="1">
      <c r="A217" s="13"/>
      <c r="B217" s="247"/>
      <c r="C217" s="248"/>
      <c r="D217" s="242" t="s">
        <v>248</v>
      </c>
      <c r="E217" s="249" t="s">
        <v>39</v>
      </c>
      <c r="F217" s="250" t="s">
        <v>87</v>
      </c>
      <c r="G217" s="248"/>
      <c r="H217" s="251">
        <v>1</v>
      </c>
      <c r="I217" s="252"/>
      <c r="J217" s="248"/>
      <c r="K217" s="248"/>
      <c r="L217" s="253"/>
      <c r="M217" s="254"/>
      <c r="N217" s="255"/>
      <c r="O217" s="255"/>
      <c r="P217" s="255"/>
      <c r="Q217" s="255"/>
      <c r="R217" s="255"/>
      <c r="S217" s="255"/>
      <c r="T217" s="256"/>
      <c r="U217" s="13"/>
      <c r="V217" s="13"/>
      <c r="W217" s="13"/>
      <c r="X217" s="13"/>
      <c r="Y217" s="13"/>
      <c r="Z217" s="13"/>
      <c r="AA217" s="13"/>
      <c r="AB217" s="13"/>
      <c r="AC217" s="13"/>
      <c r="AD217" s="13"/>
      <c r="AE217" s="13"/>
      <c r="AT217" s="257" t="s">
        <v>248</v>
      </c>
      <c r="AU217" s="257" t="s">
        <v>87</v>
      </c>
      <c r="AV217" s="13" t="s">
        <v>89</v>
      </c>
      <c r="AW217" s="13" t="s">
        <v>41</v>
      </c>
      <c r="AX217" s="13" t="s">
        <v>87</v>
      </c>
      <c r="AY217" s="257" t="s">
        <v>235</v>
      </c>
    </row>
    <row r="218" s="2" customFormat="1" ht="33" customHeight="1">
      <c r="A218" s="39"/>
      <c r="B218" s="40"/>
      <c r="C218" s="229" t="s">
        <v>407</v>
      </c>
      <c r="D218" s="229" t="s">
        <v>238</v>
      </c>
      <c r="E218" s="230" t="s">
        <v>770</v>
      </c>
      <c r="F218" s="231" t="s">
        <v>771</v>
      </c>
      <c r="G218" s="232" t="s">
        <v>182</v>
      </c>
      <c r="H218" s="233">
        <v>59.762</v>
      </c>
      <c r="I218" s="234"/>
      <c r="J218" s="235">
        <f>ROUND(I218*H218,2)</f>
        <v>0</v>
      </c>
      <c r="K218" s="231" t="s">
        <v>241</v>
      </c>
      <c r="L218" s="45"/>
      <c r="M218" s="236" t="s">
        <v>39</v>
      </c>
      <c r="N218" s="237" t="s">
        <v>53</v>
      </c>
      <c r="O218" s="86"/>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389</v>
      </c>
      <c r="AT218" s="240" t="s">
        <v>238</v>
      </c>
      <c r="AU218" s="240" t="s">
        <v>87</v>
      </c>
      <c r="AY218" s="17" t="s">
        <v>235</v>
      </c>
      <c r="BE218" s="241">
        <f>IF(N218="základní",J218,0)</f>
        <v>0</v>
      </c>
      <c r="BF218" s="241">
        <f>IF(N218="snížená",J218,0)</f>
        <v>0</v>
      </c>
      <c r="BG218" s="241">
        <f>IF(N218="zákl. přenesená",J218,0)</f>
        <v>0</v>
      </c>
      <c r="BH218" s="241">
        <f>IF(N218="sníž. přenesená",J218,0)</f>
        <v>0</v>
      </c>
      <c r="BI218" s="241">
        <f>IF(N218="nulová",J218,0)</f>
        <v>0</v>
      </c>
      <c r="BJ218" s="17" t="s">
        <v>242</v>
      </c>
      <c r="BK218" s="241">
        <f>ROUND(I218*H218,2)</f>
        <v>0</v>
      </c>
      <c r="BL218" s="17" t="s">
        <v>389</v>
      </c>
      <c r="BM218" s="240" t="s">
        <v>772</v>
      </c>
    </row>
    <row r="219" s="2" customFormat="1">
      <c r="A219" s="39"/>
      <c r="B219" s="40"/>
      <c r="C219" s="41"/>
      <c r="D219" s="242" t="s">
        <v>244</v>
      </c>
      <c r="E219" s="41"/>
      <c r="F219" s="243" t="s">
        <v>773</v>
      </c>
      <c r="G219" s="41"/>
      <c r="H219" s="41"/>
      <c r="I219" s="149"/>
      <c r="J219" s="41"/>
      <c r="K219" s="41"/>
      <c r="L219" s="45"/>
      <c r="M219" s="244"/>
      <c r="N219" s="245"/>
      <c r="O219" s="86"/>
      <c r="P219" s="86"/>
      <c r="Q219" s="86"/>
      <c r="R219" s="86"/>
      <c r="S219" s="86"/>
      <c r="T219" s="87"/>
      <c r="U219" s="39"/>
      <c r="V219" s="39"/>
      <c r="W219" s="39"/>
      <c r="X219" s="39"/>
      <c r="Y219" s="39"/>
      <c r="Z219" s="39"/>
      <c r="AA219" s="39"/>
      <c r="AB219" s="39"/>
      <c r="AC219" s="39"/>
      <c r="AD219" s="39"/>
      <c r="AE219" s="39"/>
      <c r="AT219" s="17" t="s">
        <v>244</v>
      </c>
      <c r="AU219" s="17" t="s">
        <v>87</v>
      </c>
    </row>
    <row r="220" s="2" customFormat="1">
      <c r="A220" s="39"/>
      <c r="B220" s="40"/>
      <c r="C220" s="41"/>
      <c r="D220" s="242" t="s">
        <v>294</v>
      </c>
      <c r="E220" s="41"/>
      <c r="F220" s="246" t="s">
        <v>774</v>
      </c>
      <c r="G220" s="41"/>
      <c r="H220" s="41"/>
      <c r="I220" s="149"/>
      <c r="J220" s="41"/>
      <c r="K220" s="41"/>
      <c r="L220" s="45"/>
      <c r="M220" s="244"/>
      <c r="N220" s="245"/>
      <c r="O220" s="86"/>
      <c r="P220" s="86"/>
      <c r="Q220" s="86"/>
      <c r="R220" s="86"/>
      <c r="S220" s="86"/>
      <c r="T220" s="87"/>
      <c r="U220" s="39"/>
      <c r="V220" s="39"/>
      <c r="W220" s="39"/>
      <c r="X220" s="39"/>
      <c r="Y220" s="39"/>
      <c r="Z220" s="39"/>
      <c r="AA220" s="39"/>
      <c r="AB220" s="39"/>
      <c r="AC220" s="39"/>
      <c r="AD220" s="39"/>
      <c r="AE220" s="39"/>
      <c r="AT220" s="17" t="s">
        <v>294</v>
      </c>
      <c r="AU220" s="17" t="s">
        <v>87</v>
      </c>
    </row>
    <row r="221" s="13" customFormat="1">
      <c r="A221" s="13"/>
      <c r="B221" s="247"/>
      <c r="C221" s="248"/>
      <c r="D221" s="242" t="s">
        <v>248</v>
      </c>
      <c r="E221" s="249" t="s">
        <v>39</v>
      </c>
      <c r="F221" s="250" t="s">
        <v>775</v>
      </c>
      <c r="G221" s="248"/>
      <c r="H221" s="251">
        <v>59.762</v>
      </c>
      <c r="I221" s="252"/>
      <c r="J221" s="248"/>
      <c r="K221" s="248"/>
      <c r="L221" s="253"/>
      <c r="M221" s="254"/>
      <c r="N221" s="255"/>
      <c r="O221" s="255"/>
      <c r="P221" s="255"/>
      <c r="Q221" s="255"/>
      <c r="R221" s="255"/>
      <c r="S221" s="255"/>
      <c r="T221" s="256"/>
      <c r="U221" s="13"/>
      <c r="V221" s="13"/>
      <c r="W221" s="13"/>
      <c r="X221" s="13"/>
      <c r="Y221" s="13"/>
      <c r="Z221" s="13"/>
      <c r="AA221" s="13"/>
      <c r="AB221" s="13"/>
      <c r="AC221" s="13"/>
      <c r="AD221" s="13"/>
      <c r="AE221" s="13"/>
      <c r="AT221" s="257" t="s">
        <v>248</v>
      </c>
      <c r="AU221" s="257" t="s">
        <v>87</v>
      </c>
      <c r="AV221" s="13" t="s">
        <v>89</v>
      </c>
      <c r="AW221" s="13" t="s">
        <v>41</v>
      </c>
      <c r="AX221" s="13" t="s">
        <v>80</v>
      </c>
      <c r="AY221" s="257" t="s">
        <v>235</v>
      </c>
    </row>
    <row r="222" s="14" customFormat="1">
      <c r="A222" s="14"/>
      <c r="B222" s="258"/>
      <c r="C222" s="259"/>
      <c r="D222" s="242" t="s">
        <v>248</v>
      </c>
      <c r="E222" s="260" t="s">
        <v>652</v>
      </c>
      <c r="F222" s="261" t="s">
        <v>250</v>
      </c>
      <c r="G222" s="259"/>
      <c r="H222" s="262">
        <v>59.762</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248</v>
      </c>
      <c r="AU222" s="268" t="s">
        <v>87</v>
      </c>
      <c r="AV222" s="14" t="s">
        <v>242</v>
      </c>
      <c r="AW222" s="14" t="s">
        <v>41</v>
      </c>
      <c r="AX222" s="14" t="s">
        <v>87</v>
      </c>
      <c r="AY222" s="268" t="s">
        <v>235</v>
      </c>
    </row>
    <row r="223" s="2" customFormat="1" ht="21.75" customHeight="1">
      <c r="A223" s="39"/>
      <c r="B223" s="40"/>
      <c r="C223" s="229" t="s">
        <v>415</v>
      </c>
      <c r="D223" s="229" t="s">
        <v>238</v>
      </c>
      <c r="E223" s="230" t="s">
        <v>535</v>
      </c>
      <c r="F223" s="231" t="s">
        <v>536</v>
      </c>
      <c r="G223" s="232" t="s">
        <v>182</v>
      </c>
      <c r="H223" s="233">
        <v>179.286</v>
      </c>
      <c r="I223" s="234"/>
      <c r="J223" s="235">
        <f>ROUND(I223*H223,2)</f>
        <v>0</v>
      </c>
      <c r="K223" s="231" t="s">
        <v>241</v>
      </c>
      <c r="L223" s="45"/>
      <c r="M223" s="236" t="s">
        <v>39</v>
      </c>
      <c r="N223" s="237" t="s">
        <v>53</v>
      </c>
      <c r="O223" s="86"/>
      <c r="P223" s="238">
        <f>O223*H223</f>
        <v>0</v>
      </c>
      <c r="Q223" s="238">
        <v>0</v>
      </c>
      <c r="R223" s="238">
        <f>Q223*H223</f>
        <v>0</v>
      </c>
      <c r="S223" s="238">
        <v>0</v>
      </c>
      <c r="T223" s="239">
        <f>S223*H223</f>
        <v>0</v>
      </c>
      <c r="U223" s="39"/>
      <c r="V223" s="39"/>
      <c r="W223" s="39"/>
      <c r="X223" s="39"/>
      <c r="Y223" s="39"/>
      <c r="Z223" s="39"/>
      <c r="AA223" s="39"/>
      <c r="AB223" s="39"/>
      <c r="AC223" s="39"/>
      <c r="AD223" s="39"/>
      <c r="AE223" s="39"/>
      <c r="AR223" s="240" t="s">
        <v>389</v>
      </c>
      <c r="AT223" s="240" t="s">
        <v>238</v>
      </c>
      <c r="AU223" s="240" t="s">
        <v>87</v>
      </c>
      <c r="AY223" s="17" t="s">
        <v>235</v>
      </c>
      <c r="BE223" s="241">
        <f>IF(N223="základní",J223,0)</f>
        <v>0</v>
      </c>
      <c r="BF223" s="241">
        <f>IF(N223="snížená",J223,0)</f>
        <v>0</v>
      </c>
      <c r="BG223" s="241">
        <f>IF(N223="zákl. přenesená",J223,0)</f>
        <v>0</v>
      </c>
      <c r="BH223" s="241">
        <f>IF(N223="sníž. přenesená",J223,0)</f>
        <v>0</v>
      </c>
      <c r="BI223" s="241">
        <f>IF(N223="nulová",J223,0)</f>
        <v>0</v>
      </c>
      <c r="BJ223" s="17" t="s">
        <v>242</v>
      </c>
      <c r="BK223" s="241">
        <f>ROUND(I223*H223,2)</f>
        <v>0</v>
      </c>
      <c r="BL223" s="17" t="s">
        <v>389</v>
      </c>
      <c r="BM223" s="240" t="s">
        <v>776</v>
      </c>
    </row>
    <row r="224" s="2" customFormat="1">
      <c r="A224" s="39"/>
      <c r="B224" s="40"/>
      <c r="C224" s="41"/>
      <c r="D224" s="242" t="s">
        <v>244</v>
      </c>
      <c r="E224" s="41"/>
      <c r="F224" s="243" t="s">
        <v>538</v>
      </c>
      <c r="G224" s="41"/>
      <c r="H224" s="41"/>
      <c r="I224" s="149"/>
      <c r="J224" s="41"/>
      <c r="K224" s="41"/>
      <c r="L224" s="45"/>
      <c r="M224" s="244"/>
      <c r="N224" s="245"/>
      <c r="O224" s="86"/>
      <c r="P224" s="86"/>
      <c r="Q224" s="86"/>
      <c r="R224" s="86"/>
      <c r="S224" s="86"/>
      <c r="T224" s="87"/>
      <c r="U224" s="39"/>
      <c r="V224" s="39"/>
      <c r="W224" s="39"/>
      <c r="X224" s="39"/>
      <c r="Y224" s="39"/>
      <c r="Z224" s="39"/>
      <c r="AA224" s="39"/>
      <c r="AB224" s="39"/>
      <c r="AC224" s="39"/>
      <c r="AD224" s="39"/>
      <c r="AE224" s="39"/>
      <c r="AT224" s="17" t="s">
        <v>244</v>
      </c>
      <c r="AU224" s="17" t="s">
        <v>87</v>
      </c>
    </row>
    <row r="225" s="2" customFormat="1">
      <c r="A225" s="39"/>
      <c r="B225" s="40"/>
      <c r="C225" s="41"/>
      <c r="D225" s="242" t="s">
        <v>246</v>
      </c>
      <c r="E225" s="41"/>
      <c r="F225" s="246" t="s">
        <v>539</v>
      </c>
      <c r="G225" s="41"/>
      <c r="H225" s="41"/>
      <c r="I225" s="149"/>
      <c r="J225" s="41"/>
      <c r="K225" s="41"/>
      <c r="L225" s="45"/>
      <c r="M225" s="244"/>
      <c r="N225" s="245"/>
      <c r="O225" s="86"/>
      <c r="P225" s="86"/>
      <c r="Q225" s="86"/>
      <c r="R225" s="86"/>
      <c r="S225" s="86"/>
      <c r="T225" s="87"/>
      <c r="U225" s="39"/>
      <c r="V225" s="39"/>
      <c r="W225" s="39"/>
      <c r="X225" s="39"/>
      <c r="Y225" s="39"/>
      <c r="Z225" s="39"/>
      <c r="AA225" s="39"/>
      <c r="AB225" s="39"/>
      <c r="AC225" s="39"/>
      <c r="AD225" s="39"/>
      <c r="AE225" s="39"/>
      <c r="AT225" s="17" t="s">
        <v>246</v>
      </c>
      <c r="AU225" s="17" t="s">
        <v>87</v>
      </c>
    </row>
    <row r="226" s="2" customFormat="1">
      <c r="A226" s="39"/>
      <c r="B226" s="40"/>
      <c r="C226" s="41"/>
      <c r="D226" s="242" t="s">
        <v>294</v>
      </c>
      <c r="E226" s="41"/>
      <c r="F226" s="246" t="s">
        <v>540</v>
      </c>
      <c r="G226" s="41"/>
      <c r="H226" s="41"/>
      <c r="I226" s="149"/>
      <c r="J226" s="41"/>
      <c r="K226" s="41"/>
      <c r="L226" s="45"/>
      <c r="M226" s="244"/>
      <c r="N226" s="245"/>
      <c r="O226" s="86"/>
      <c r="P226" s="86"/>
      <c r="Q226" s="86"/>
      <c r="R226" s="86"/>
      <c r="S226" s="86"/>
      <c r="T226" s="87"/>
      <c r="U226" s="39"/>
      <c r="V226" s="39"/>
      <c r="W226" s="39"/>
      <c r="X226" s="39"/>
      <c r="Y226" s="39"/>
      <c r="Z226" s="39"/>
      <c r="AA226" s="39"/>
      <c r="AB226" s="39"/>
      <c r="AC226" s="39"/>
      <c r="AD226" s="39"/>
      <c r="AE226" s="39"/>
      <c r="AT226" s="17" t="s">
        <v>294</v>
      </c>
      <c r="AU226" s="17" t="s">
        <v>87</v>
      </c>
    </row>
    <row r="227" s="13" customFormat="1">
      <c r="A227" s="13"/>
      <c r="B227" s="247"/>
      <c r="C227" s="248"/>
      <c r="D227" s="242" t="s">
        <v>248</v>
      </c>
      <c r="E227" s="249" t="s">
        <v>39</v>
      </c>
      <c r="F227" s="250" t="s">
        <v>777</v>
      </c>
      <c r="G227" s="248"/>
      <c r="H227" s="251">
        <v>179.286</v>
      </c>
      <c r="I227" s="252"/>
      <c r="J227" s="248"/>
      <c r="K227" s="248"/>
      <c r="L227" s="253"/>
      <c r="M227" s="254"/>
      <c r="N227" s="255"/>
      <c r="O227" s="255"/>
      <c r="P227" s="255"/>
      <c r="Q227" s="255"/>
      <c r="R227" s="255"/>
      <c r="S227" s="255"/>
      <c r="T227" s="256"/>
      <c r="U227" s="13"/>
      <c r="V227" s="13"/>
      <c r="W227" s="13"/>
      <c r="X227" s="13"/>
      <c r="Y227" s="13"/>
      <c r="Z227" s="13"/>
      <c r="AA227" s="13"/>
      <c r="AB227" s="13"/>
      <c r="AC227" s="13"/>
      <c r="AD227" s="13"/>
      <c r="AE227" s="13"/>
      <c r="AT227" s="257" t="s">
        <v>248</v>
      </c>
      <c r="AU227" s="257" t="s">
        <v>87</v>
      </c>
      <c r="AV227" s="13" t="s">
        <v>89</v>
      </c>
      <c r="AW227" s="13" t="s">
        <v>41</v>
      </c>
      <c r="AX227" s="13" t="s">
        <v>80</v>
      </c>
      <c r="AY227" s="257" t="s">
        <v>235</v>
      </c>
    </row>
    <row r="228" s="14" customFormat="1">
      <c r="A228" s="14"/>
      <c r="B228" s="258"/>
      <c r="C228" s="259"/>
      <c r="D228" s="242" t="s">
        <v>248</v>
      </c>
      <c r="E228" s="260" t="s">
        <v>39</v>
      </c>
      <c r="F228" s="261" t="s">
        <v>250</v>
      </c>
      <c r="G228" s="259"/>
      <c r="H228" s="262">
        <v>179.286</v>
      </c>
      <c r="I228" s="263"/>
      <c r="J228" s="259"/>
      <c r="K228" s="259"/>
      <c r="L228" s="264"/>
      <c r="M228" s="265"/>
      <c r="N228" s="266"/>
      <c r="O228" s="266"/>
      <c r="P228" s="266"/>
      <c r="Q228" s="266"/>
      <c r="R228" s="266"/>
      <c r="S228" s="266"/>
      <c r="T228" s="267"/>
      <c r="U228" s="14"/>
      <c r="V228" s="14"/>
      <c r="W228" s="14"/>
      <c r="X228" s="14"/>
      <c r="Y228" s="14"/>
      <c r="Z228" s="14"/>
      <c r="AA228" s="14"/>
      <c r="AB228" s="14"/>
      <c r="AC228" s="14"/>
      <c r="AD228" s="14"/>
      <c r="AE228" s="14"/>
      <c r="AT228" s="268" t="s">
        <v>248</v>
      </c>
      <c r="AU228" s="268" t="s">
        <v>87</v>
      </c>
      <c r="AV228" s="14" t="s">
        <v>242</v>
      </c>
      <c r="AW228" s="14" t="s">
        <v>41</v>
      </c>
      <c r="AX228" s="14" t="s">
        <v>87</v>
      </c>
      <c r="AY228" s="268" t="s">
        <v>235</v>
      </c>
    </row>
    <row r="229" s="2" customFormat="1" ht="21.75" customHeight="1">
      <c r="A229" s="39"/>
      <c r="B229" s="40"/>
      <c r="C229" s="229" t="s">
        <v>424</v>
      </c>
      <c r="D229" s="229" t="s">
        <v>238</v>
      </c>
      <c r="E229" s="230" t="s">
        <v>425</v>
      </c>
      <c r="F229" s="231" t="s">
        <v>426</v>
      </c>
      <c r="G229" s="232" t="s">
        <v>182</v>
      </c>
      <c r="H229" s="233">
        <v>0.47499999999999998</v>
      </c>
      <c r="I229" s="234"/>
      <c r="J229" s="235">
        <f>ROUND(I229*H229,2)</f>
        <v>0</v>
      </c>
      <c r="K229" s="231" t="s">
        <v>241</v>
      </c>
      <c r="L229" s="45"/>
      <c r="M229" s="236" t="s">
        <v>39</v>
      </c>
      <c r="N229" s="237" t="s">
        <v>53</v>
      </c>
      <c r="O229" s="86"/>
      <c r="P229" s="238">
        <f>O229*H229</f>
        <v>0</v>
      </c>
      <c r="Q229" s="238">
        <v>0</v>
      </c>
      <c r="R229" s="238">
        <f>Q229*H229</f>
        <v>0</v>
      </c>
      <c r="S229" s="238">
        <v>0</v>
      </c>
      <c r="T229" s="239">
        <f>S229*H229</f>
        <v>0</v>
      </c>
      <c r="U229" s="39"/>
      <c r="V229" s="39"/>
      <c r="W229" s="39"/>
      <c r="X229" s="39"/>
      <c r="Y229" s="39"/>
      <c r="Z229" s="39"/>
      <c r="AA229" s="39"/>
      <c r="AB229" s="39"/>
      <c r="AC229" s="39"/>
      <c r="AD229" s="39"/>
      <c r="AE229" s="39"/>
      <c r="AR229" s="240" t="s">
        <v>389</v>
      </c>
      <c r="AT229" s="240" t="s">
        <v>238</v>
      </c>
      <c r="AU229" s="240" t="s">
        <v>87</v>
      </c>
      <c r="AY229" s="17" t="s">
        <v>235</v>
      </c>
      <c r="BE229" s="241">
        <f>IF(N229="základní",J229,0)</f>
        <v>0</v>
      </c>
      <c r="BF229" s="241">
        <f>IF(N229="snížená",J229,0)</f>
        <v>0</v>
      </c>
      <c r="BG229" s="241">
        <f>IF(N229="zákl. přenesená",J229,0)</f>
        <v>0</v>
      </c>
      <c r="BH229" s="241">
        <f>IF(N229="sníž. přenesená",J229,0)</f>
        <v>0</v>
      </c>
      <c r="BI229" s="241">
        <f>IF(N229="nulová",J229,0)</f>
        <v>0</v>
      </c>
      <c r="BJ229" s="17" t="s">
        <v>242</v>
      </c>
      <c r="BK229" s="241">
        <f>ROUND(I229*H229,2)</f>
        <v>0</v>
      </c>
      <c r="BL229" s="17" t="s">
        <v>389</v>
      </c>
      <c r="BM229" s="240" t="s">
        <v>778</v>
      </c>
    </row>
    <row r="230" s="2" customFormat="1">
      <c r="A230" s="39"/>
      <c r="B230" s="40"/>
      <c r="C230" s="41"/>
      <c r="D230" s="242" t="s">
        <v>244</v>
      </c>
      <c r="E230" s="41"/>
      <c r="F230" s="243" t="s">
        <v>428</v>
      </c>
      <c r="G230" s="41"/>
      <c r="H230" s="41"/>
      <c r="I230" s="149"/>
      <c r="J230" s="41"/>
      <c r="K230" s="41"/>
      <c r="L230" s="45"/>
      <c r="M230" s="244"/>
      <c r="N230" s="245"/>
      <c r="O230" s="86"/>
      <c r="P230" s="86"/>
      <c r="Q230" s="86"/>
      <c r="R230" s="86"/>
      <c r="S230" s="86"/>
      <c r="T230" s="87"/>
      <c r="U230" s="39"/>
      <c r="V230" s="39"/>
      <c r="W230" s="39"/>
      <c r="X230" s="39"/>
      <c r="Y230" s="39"/>
      <c r="Z230" s="39"/>
      <c r="AA230" s="39"/>
      <c r="AB230" s="39"/>
      <c r="AC230" s="39"/>
      <c r="AD230" s="39"/>
      <c r="AE230" s="39"/>
      <c r="AT230" s="17" t="s">
        <v>244</v>
      </c>
      <c r="AU230" s="17" t="s">
        <v>87</v>
      </c>
    </row>
    <row r="231" s="2" customFormat="1">
      <c r="A231" s="39"/>
      <c r="B231" s="40"/>
      <c r="C231" s="41"/>
      <c r="D231" s="242" t="s">
        <v>246</v>
      </c>
      <c r="E231" s="41"/>
      <c r="F231" s="246" t="s">
        <v>634</v>
      </c>
      <c r="G231" s="41"/>
      <c r="H231" s="41"/>
      <c r="I231" s="149"/>
      <c r="J231" s="41"/>
      <c r="K231" s="41"/>
      <c r="L231" s="45"/>
      <c r="M231" s="244"/>
      <c r="N231" s="245"/>
      <c r="O231" s="86"/>
      <c r="P231" s="86"/>
      <c r="Q231" s="86"/>
      <c r="R231" s="86"/>
      <c r="S231" s="86"/>
      <c r="T231" s="87"/>
      <c r="U231" s="39"/>
      <c r="V231" s="39"/>
      <c r="W231" s="39"/>
      <c r="X231" s="39"/>
      <c r="Y231" s="39"/>
      <c r="Z231" s="39"/>
      <c r="AA231" s="39"/>
      <c r="AB231" s="39"/>
      <c r="AC231" s="39"/>
      <c r="AD231" s="39"/>
      <c r="AE231" s="39"/>
      <c r="AT231" s="17" t="s">
        <v>246</v>
      </c>
      <c r="AU231" s="17" t="s">
        <v>87</v>
      </c>
    </row>
    <row r="232" s="13" customFormat="1">
      <c r="A232" s="13"/>
      <c r="B232" s="247"/>
      <c r="C232" s="248"/>
      <c r="D232" s="242" t="s">
        <v>248</v>
      </c>
      <c r="E232" s="249" t="s">
        <v>39</v>
      </c>
      <c r="F232" s="250" t="s">
        <v>779</v>
      </c>
      <c r="G232" s="248"/>
      <c r="H232" s="251">
        <v>0.47499999999999998</v>
      </c>
      <c r="I232" s="252"/>
      <c r="J232" s="248"/>
      <c r="K232" s="248"/>
      <c r="L232" s="253"/>
      <c r="M232" s="254"/>
      <c r="N232" s="255"/>
      <c r="O232" s="255"/>
      <c r="P232" s="255"/>
      <c r="Q232" s="255"/>
      <c r="R232" s="255"/>
      <c r="S232" s="255"/>
      <c r="T232" s="256"/>
      <c r="U232" s="13"/>
      <c r="V232" s="13"/>
      <c r="W232" s="13"/>
      <c r="X232" s="13"/>
      <c r="Y232" s="13"/>
      <c r="Z232" s="13"/>
      <c r="AA232" s="13"/>
      <c r="AB232" s="13"/>
      <c r="AC232" s="13"/>
      <c r="AD232" s="13"/>
      <c r="AE232" s="13"/>
      <c r="AT232" s="257" t="s">
        <v>248</v>
      </c>
      <c r="AU232" s="257" t="s">
        <v>87</v>
      </c>
      <c r="AV232" s="13" t="s">
        <v>89</v>
      </c>
      <c r="AW232" s="13" t="s">
        <v>41</v>
      </c>
      <c r="AX232" s="13" t="s">
        <v>80</v>
      </c>
      <c r="AY232" s="257" t="s">
        <v>235</v>
      </c>
    </row>
    <row r="233" s="14" customFormat="1">
      <c r="A233" s="14"/>
      <c r="B233" s="258"/>
      <c r="C233" s="259"/>
      <c r="D233" s="242" t="s">
        <v>248</v>
      </c>
      <c r="E233" s="260" t="s">
        <v>39</v>
      </c>
      <c r="F233" s="261" t="s">
        <v>250</v>
      </c>
      <c r="G233" s="259"/>
      <c r="H233" s="262">
        <v>0.47499999999999998</v>
      </c>
      <c r="I233" s="263"/>
      <c r="J233" s="259"/>
      <c r="K233" s="259"/>
      <c r="L233" s="264"/>
      <c r="M233" s="279"/>
      <c r="N233" s="280"/>
      <c r="O233" s="280"/>
      <c r="P233" s="280"/>
      <c r="Q233" s="280"/>
      <c r="R233" s="280"/>
      <c r="S233" s="280"/>
      <c r="T233" s="281"/>
      <c r="U233" s="14"/>
      <c r="V233" s="14"/>
      <c r="W233" s="14"/>
      <c r="X233" s="14"/>
      <c r="Y233" s="14"/>
      <c r="Z233" s="14"/>
      <c r="AA233" s="14"/>
      <c r="AB233" s="14"/>
      <c r="AC233" s="14"/>
      <c r="AD233" s="14"/>
      <c r="AE233" s="14"/>
      <c r="AT233" s="268" t="s">
        <v>248</v>
      </c>
      <c r="AU233" s="268" t="s">
        <v>87</v>
      </c>
      <c r="AV233" s="14" t="s">
        <v>242</v>
      </c>
      <c r="AW233" s="14" t="s">
        <v>41</v>
      </c>
      <c r="AX233" s="14" t="s">
        <v>87</v>
      </c>
      <c r="AY233" s="268" t="s">
        <v>235</v>
      </c>
    </row>
    <row r="234" s="2" customFormat="1" ht="6.96" customHeight="1">
      <c r="A234" s="39"/>
      <c r="B234" s="61"/>
      <c r="C234" s="62"/>
      <c r="D234" s="62"/>
      <c r="E234" s="62"/>
      <c r="F234" s="62"/>
      <c r="G234" s="62"/>
      <c r="H234" s="62"/>
      <c r="I234" s="178"/>
      <c r="J234" s="62"/>
      <c r="K234" s="62"/>
      <c r="L234" s="45"/>
      <c r="M234" s="39"/>
      <c r="O234" s="39"/>
      <c r="P234" s="39"/>
      <c r="Q234" s="39"/>
      <c r="R234" s="39"/>
      <c r="S234" s="39"/>
      <c r="T234" s="39"/>
      <c r="U234" s="39"/>
      <c r="V234" s="39"/>
      <c r="W234" s="39"/>
      <c r="X234" s="39"/>
      <c r="Y234" s="39"/>
      <c r="Z234" s="39"/>
      <c r="AA234" s="39"/>
      <c r="AB234" s="39"/>
      <c r="AC234" s="39"/>
      <c r="AD234" s="39"/>
      <c r="AE234" s="39"/>
    </row>
  </sheetData>
  <sheetProtection sheet="1" autoFilter="0" formatColumns="0" formatRows="0" objects="1" scenarios="1" spinCount="100000" saltValue="pJebzEm61ja5RPk0OeWOSqCNE+Onvi2z8kU8EmMzlYki9z1t6FxIulJqZWm1VqDl1xf2grb9nN5iMF6LATXqmA==" hashValue="0TjIKn/+5kMvD76q91AQ5BZYOY+SbcR7huBtIPIIU9IUytOodP116USTUDHSq8zeycDCdskXYTHr0X/E4jV3rA==" algorithmName="SHA-512" password="CC35"/>
  <autoFilter ref="C88:K23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110</v>
      </c>
      <c r="AZ2" s="141" t="s">
        <v>780</v>
      </c>
      <c r="BA2" s="141" t="s">
        <v>781</v>
      </c>
      <c r="BB2" s="141" t="s">
        <v>447</v>
      </c>
      <c r="BC2" s="141" t="s">
        <v>236</v>
      </c>
      <c r="BD2" s="141" t="s">
        <v>89</v>
      </c>
    </row>
    <row r="3" hidden="1" s="1" customFormat="1" ht="6.96" customHeight="1">
      <c r="B3" s="142"/>
      <c r="C3" s="143"/>
      <c r="D3" s="143"/>
      <c r="E3" s="143"/>
      <c r="F3" s="143"/>
      <c r="G3" s="143"/>
      <c r="H3" s="143"/>
      <c r="I3" s="144"/>
      <c r="J3" s="143"/>
      <c r="K3" s="143"/>
      <c r="L3" s="20"/>
      <c r="AT3" s="17" t="s">
        <v>89</v>
      </c>
      <c r="AZ3" s="141" t="s">
        <v>782</v>
      </c>
      <c r="BA3" s="141" t="s">
        <v>433</v>
      </c>
      <c r="BB3" s="141" t="s">
        <v>197</v>
      </c>
      <c r="BC3" s="141" t="s">
        <v>783</v>
      </c>
      <c r="BD3" s="141" t="s">
        <v>89</v>
      </c>
    </row>
    <row r="4" hidden="1" s="1" customFormat="1" ht="24.96" customHeight="1">
      <c r="B4" s="20"/>
      <c r="D4" s="145" t="s">
        <v>188</v>
      </c>
      <c r="I4" s="140"/>
      <c r="L4" s="20"/>
      <c r="M4" s="146" t="s">
        <v>10</v>
      </c>
      <c r="AT4" s="17" t="s">
        <v>41</v>
      </c>
      <c r="AZ4" s="141" t="s">
        <v>784</v>
      </c>
      <c r="BA4" s="141" t="s">
        <v>653</v>
      </c>
      <c r="BB4" s="141" t="s">
        <v>182</v>
      </c>
      <c r="BC4" s="141" t="s">
        <v>785</v>
      </c>
      <c r="BD4" s="141" t="s">
        <v>89</v>
      </c>
    </row>
    <row r="5" hidden="1" s="1" customFormat="1" ht="6.96" customHeight="1">
      <c r="B5" s="20"/>
      <c r="I5" s="140"/>
      <c r="L5" s="20"/>
      <c r="AZ5" s="141" t="s">
        <v>786</v>
      </c>
      <c r="BA5" s="141" t="s">
        <v>787</v>
      </c>
      <c r="BB5" s="141" t="s">
        <v>447</v>
      </c>
      <c r="BC5" s="141" t="s">
        <v>87</v>
      </c>
      <c r="BD5" s="141" t="s">
        <v>89</v>
      </c>
    </row>
    <row r="6" hidden="1" s="1" customFormat="1" ht="12" customHeight="1">
      <c r="B6" s="20"/>
      <c r="D6" s="147" t="s">
        <v>16</v>
      </c>
      <c r="I6" s="140"/>
      <c r="L6" s="20"/>
      <c r="AZ6" s="141" t="s">
        <v>788</v>
      </c>
      <c r="BA6" s="141" t="s">
        <v>658</v>
      </c>
      <c r="BB6" s="141" t="s">
        <v>197</v>
      </c>
      <c r="BC6" s="141" t="s">
        <v>183</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789</v>
      </c>
      <c r="BA7" s="141" t="s">
        <v>790</v>
      </c>
      <c r="BB7" s="141" t="s">
        <v>447</v>
      </c>
      <c r="BC7" s="141" t="s">
        <v>791</v>
      </c>
      <c r="BD7" s="141" t="s">
        <v>89</v>
      </c>
    </row>
    <row r="8" hidden="1" s="1" customFormat="1" ht="12" customHeight="1">
      <c r="B8" s="20"/>
      <c r="D8" s="147" t="s">
        <v>202</v>
      </c>
      <c r="I8" s="140"/>
      <c r="L8" s="20"/>
      <c r="AZ8" s="141" t="s">
        <v>792</v>
      </c>
      <c r="BA8" s="141" t="s">
        <v>793</v>
      </c>
      <c r="BB8" s="141" t="s">
        <v>447</v>
      </c>
      <c r="BC8" s="141" t="s">
        <v>323</v>
      </c>
      <c r="BD8" s="141" t="s">
        <v>89</v>
      </c>
    </row>
    <row r="9" hidden="1" s="2" customFormat="1" ht="16.5" customHeight="1">
      <c r="A9" s="39"/>
      <c r="B9" s="45"/>
      <c r="C9" s="39"/>
      <c r="D9" s="39"/>
      <c r="E9" s="148" t="s">
        <v>666</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794</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ROUND(J88,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ROUND((SUM(BE88:BE184)),  2)</f>
        <v>0</v>
      </c>
      <c r="G35" s="39"/>
      <c r="H35" s="39"/>
      <c r="I35" s="167">
        <v>0.20999999999999999</v>
      </c>
      <c r="J35" s="166">
        <f>ROUND(((SUM(BE88:BE184))*I35),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ROUND((SUM(BF88:BF184)),  2)</f>
        <v>0</v>
      </c>
      <c r="G36" s="39"/>
      <c r="H36" s="39"/>
      <c r="I36" s="167">
        <v>0.14999999999999999</v>
      </c>
      <c r="J36" s="166">
        <f>ROUND(((SUM(BF88:BF184))*I36),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ROUND((SUM(BG88:BG184)),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ROUND((SUM(BH88:BH184)),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ROUND((SUM(BI88:BI184)),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666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Č22 - 1.TK Úpořiny - Řehlovice</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J88</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795</v>
      </c>
      <c r="E64" s="191"/>
      <c r="F64" s="191"/>
      <c r="G64" s="191"/>
      <c r="H64" s="191"/>
      <c r="I64" s="192"/>
      <c r="J64" s="193">
        <f>J89</f>
        <v>0</v>
      </c>
      <c r="K64" s="189"/>
      <c r="L64" s="194"/>
      <c r="S64" s="9"/>
      <c r="T64" s="9"/>
      <c r="U64" s="9"/>
      <c r="V64" s="9"/>
      <c r="W64" s="9"/>
      <c r="X64" s="9"/>
      <c r="Y64" s="9"/>
      <c r="Z64" s="9"/>
      <c r="AA64" s="9"/>
      <c r="AB64" s="9"/>
      <c r="AC64" s="9"/>
      <c r="AD64" s="9"/>
      <c r="AE64" s="9"/>
    </row>
    <row r="65" hidden="1" s="9" customFormat="1" ht="24.96" customHeight="1">
      <c r="A65" s="9"/>
      <c r="B65" s="188"/>
      <c r="C65" s="189"/>
      <c r="D65" s="190" t="s">
        <v>218</v>
      </c>
      <c r="E65" s="191"/>
      <c r="F65" s="191"/>
      <c r="G65" s="191"/>
      <c r="H65" s="191"/>
      <c r="I65" s="192"/>
      <c r="J65" s="193">
        <f>J147</f>
        <v>0</v>
      </c>
      <c r="K65" s="189"/>
      <c r="L65" s="194"/>
      <c r="S65" s="9"/>
      <c r="T65" s="9"/>
      <c r="U65" s="9"/>
      <c r="V65" s="9"/>
      <c r="W65" s="9"/>
      <c r="X65" s="9"/>
      <c r="Y65" s="9"/>
      <c r="Z65" s="9"/>
      <c r="AA65" s="9"/>
      <c r="AB65" s="9"/>
      <c r="AC65" s="9"/>
      <c r="AD65" s="9"/>
      <c r="AE65" s="9"/>
    </row>
    <row r="66" hidden="1" s="9" customFormat="1" ht="24.96" customHeight="1">
      <c r="A66" s="9"/>
      <c r="B66" s="188"/>
      <c r="C66" s="189"/>
      <c r="D66" s="190" t="s">
        <v>219</v>
      </c>
      <c r="E66" s="191"/>
      <c r="F66" s="191"/>
      <c r="G66" s="191"/>
      <c r="H66" s="191"/>
      <c r="I66" s="192"/>
      <c r="J66" s="193">
        <f>J158</f>
        <v>0</v>
      </c>
      <c r="K66" s="189"/>
      <c r="L66" s="194"/>
      <c r="S66" s="9"/>
      <c r="T66" s="9"/>
      <c r="U66" s="9"/>
      <c r="V66" s="9"/>
      <c r="W66" s="9"/>
      <c r="X66" s="9"/>
      <c r="Y66" s="9"/>
      <c r="Z66" s="9"/>
      <c r="AA66" s="9"/>
      <c r="AB66" s="9"/>
      <c r="AC66" s="9"/>
      <c r="AD66" s="9"/>
      <c r="AE66" s="9"/>
    </row>
    <row r="67" hidden="1" s="2" customFormat="1" ht="21.84" customHeight="1">
      <c r="A67" s="39"/>
      <c r="B67" s="40"/>
      <c r="C67" s="41"/>
      <c r="D67" s="41"/>
      <c r="E67" s="41"/>
      <c r="F67" s="41"/>
      <c r="G67" s="41"/>
      <c r="H67" s="41"/>
      <c r="I67" s="149"/>
      <c r="J67" s="41"/>
      <c r="K67" s="41"/>
      <c r="L67" s="150"/>
      <c r="S67" s="39"/>
      <c r="T67" s="39"/>
      <c r="U67" s="39"/>
      <c r="V67" s="39"/>
      <c r="W67" s="39"/>
      <c r="X67" s="39"/>
      <c r="Y67" s="39"/>
      <c r="Z67" s="39"/>
      <c r="AA67" s="39"/>
      <c r="AB67" s="39"/>
      <c r="AC67" s="39"/>
      <c r="AD67" s="39"/>
      <c r="AE67" s="39"/>
    </row>
    <row r="68" hidden="1" s="2" customFormat="1" ht="6.96" customHeight="1">
      <c r="A68" s="39"/>
      <c r="B68" s="61"/>
      <c r="C68" s="62"/>
      <c r="D68" s="62"/>
      <c r="E68" s="62"/>
      <c r="F68" s="62"/>
      <c r="G68" s="62"/>
      <c r="H68" s="62"/>
      <c r="I68" s="178"/>
      <c r="J68" s="62"/>
      <c r="K68" s="62"/>
      <c r="L68" s="150"/>
      <c r="S68" s="39"/>
      <c r="T68" s="39"/>
      <c r="U68" s="39"/>
      <c r="V68" s="39"/>
      <c r="W68" s="39"/>
      <c r="X68" s="39"/>
      <c r="Y68" s="39"/>
      <c r="Z68" s="39"/>
      <c r="AA68" s="39"/>
      <c r="AB68" s="39"/>
      <c r="AC68" s="39"/>
      <c r="AD68" s="39"/>
      <c r="AE68" s="39"/>
    </row>
    <row r="69" hidden="1"/>
    <row r="70" hidden="1"/>
    <row r="71" hidden="1"/>
    <row r="72" s="2" customFormat="1" ht="6.96" customHeight="1">
      <c r="A72" s="39"/>
      <c r="B72" s="63"/>
      <c r="C72" s="64"/>
      <c r="D72" s="64"/>
      <c r="E72" s="64"/>
      <c r="F72" s="64"/>
      <c r="G72" s="64"/>
      <c r="H72" s="64"/>
      <c r="I72" s="181"/>
      <c r="J72" s="64"/>
      <c r="K72" s="64"/>
      <c r="L72" s="150"/>
      <c r="S72" s="39"/>
      <c r="T72" s="39"/>
      <c r="U72" s="39"/>
      <c r="V72" s="39"/>
      <c r="W72" s="39"/>
      <c r="X72" s="39"/>
      <c r="Y72" s="39"/>
      <c r="Z72" s="39"/>
      <c r="AA72" s="39"/>
      <c r="AB72" s="39"/>
      <c r="AC72" s="39"/>
      <c r="AD72" s="39"/>
      <c r="AE72" s="39"/>
    </row>
    <row r="73" s="2" customFormat="1" ht="24.96" customHeight="1">
      <c r="A73" s="39"/>
      <c r="B73" s="40"/>
      <c r="C73" s="23" t="s">
        <v>220</v>
      </c>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12" customHeight="1">
      <c r="A75" s="39"/>
      <c r="B75" s="40"/>
      <c r="C75" s="32" t="s">
        <v>16</v>
      </c>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23.25" customHeight="1">
      <c r="A76" s="39"/>
      <c r="B76" s="40"/>
      <c r="C76" s="41"/>
      <c r="D76" s="41"/>
      <c r="E76" s="182" t="str">
        <f>E7</f>
        <v>Výměna kolejnic v úseku Ústí n.L. západ - Kadaň Prunéřov, Ústí n.L. západ-Bílina atd. 2020</v>
      </c>
      <c r="F76" s="32"/>
      <c r="G76" s="32"/>
      <c r="H76" s="32"/>
      <c r="I76" s="149"/>
      <c r="J76" s="41"/>
      <c r="K76" s="41"/>
      <c r="L76" s="150"/>
      <c r="S76" s="39"/>
      <c r="T76" s="39"/>
      <c r="U76" s="39"/>
      <c r="V76" s="39"/>
      <c r="W76" s="39"/>
      <c r="X76" s="39"/>
      <c r="Y76" s="39"/>
      <c r="Z76" s="39"/>
      <c r="AA76" s="39"/>
      <c r="AB76" s="39"/>
      <c r="AC76" s="39"/>
      <c r="AD76" s="39"/>
      <c r="AE76" s="39"/>
    </row>
    <row r="77" s="1" customFormat="1" ht="12" customHeight="1">
      <c r="B77" s="21"/>
      <c r="C77" s="32" t="s">
        <v>202</v>
      </c>
      <c r="D77" s="22"/>
      <c r="E77" s="22"/>
      <c r="F77" s="22"/>
      <c r="G77" s="22"/>
      <c r="H77" s="22"/>
      <c r="I77" s="140"/>
      <c r="J77" s="22"/>
      <c r="K77" s="22"/>
      <c r="L77" s="20"/>
    </row>
    <row r="78" s="2" customFormat="1" ht="16.5" customHeight="1">
      <c r="A78" s="39"/>
      <c r="B78" s="40"/>
      <c r="C78" s="41"/>
      <c r="D78" s="41"/>
      <c r="E78" s="182" t="s">
        <v>666</v>
      </c>
      <c r="F78" s="41"/>
      <c r="G78" s="41"/>
      <c r="H78" s="41"/>
      <c r="I78" s="149"/>
      <c r="J78" s="41"/>
      <c r="K78" s="41"/>
      <c r="L78" s="150"/>
      <c r="S78" s="39"/>
      <c r="T78" s="39"/>
      <c r="U78" s="39"/>
      <c r="V78" s="39"/>
      <c r="W78" s="39"/>
      <c r="X78" s="39"/>
      <c r="Y78" s="39"/>
      <c r="Z78" s="39"/>
      <c r="AA78" s="39"/>
      <c r="AB78" s="39"/>
      <c r="AC78" s="39"/>
      <c r="AD78" s="39"/>
      <c r="AE78" s="39"/>
    </row>
    <row r="79" s="2" customFormat="1" ht="12" customHeight="1">
      <c r="A79" s="39"/>
      <c r="B79" s="40"/>
      <c r="C79" s="32" t="s">
        <v>210</v>
      </c>
      <c r="D79" s="41"/>
      <c r="E79" s="41"/>
      <c r="F79" s="41"/>
      <c r="G79" s="41"/>
      <c r="H79" s="41"/>
      <c r="I79" s="149"/>
      <c r="J79" s="41"/>
      <c r="K79" s="41"/>
      <c r="L79" s="150"/>
      <c r="S79" s="39"/>
      <c r="T79" s="39"/>
      <c r="U79" s="39"/>
      <c r="V79" s="39"/>
      <c r="W79" s="39"/>
      <c r="X79" s="39"/>
      <c r="Y79" s="39"/>
      <c r="Z79" s="39"/>
      <c r="AA79" s="39"/>
      <c r="AB79" s="39"/>
      <c r="AC79" s="39"/>
      <c r="AD79" s="39"/>
      <c r="AE79" s="39"/>
    </row>
    <row r="80" s="2" customFormat="1" ht="16.5" customHeight="1">
      <c r="A80" s="39"/>
      <c r="B80" s="40"/>
      <c r="C80" s="41"/>
      <c r="D80" s="41"/>
      <c r="E80" s="71" t="str">
        <f>E11</f>
        <v>Č22 - 1.TK Úpořiny - Řehlovice</v>
      </c>
      <c r="F80" s="41"/>
      <c r="G80" s="41"/>
      <c r="H80" s="41"/>
      <c r="I80" s="149"/>
      <c r="J80" s="41"/>
      <c r="K80" s="41"/>
      <c r="L80" s="150"/>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9"/>
      <c r="J81" s="41"/>
      <c r="K81" s="41"/>
      <c r="L81" s="150"/>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F14</f>
        <v>Obvod ST Most</v>
      </c>
      <c r="G82" s="41"/>
      <c r="H82" s="41"/>
      <c r="I82" s="152" t="s">
        <v>24</v>
      </c>
      <c r="J82" s="74" t="str">
        <f>IF(J14="","",J14)</f>
        <v>31. 1. 2019</v>
      </c>
      <c r="K82" s="41"/>
      <c r="L82" s="150"/>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9"/>
      <c r="J83" s="41"/>
      <c r="K83" s="41"/>
      <c r="L83" s="150"/>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E17</f>
        <v>Správa železnic, OŘ UNL, ST Most</v>
      </c>
      <c r="G84" s="41"/>
      <c r="H84" s="41"/>
      <c r="I84" s="152" t="s">
        <v>38</v>
      </c>
      <c r="J84" s="37" t="str">
        <f>E23</f>
        <v xml:space="preserve"> </v>
      </c>
      <c r="K84" s="41"/>
      <c r="L84" s="150"/>
      <c r="S84" s="39"/>
      <c r="T84" s="39"/>
      <c r="U84" s="39"/>
      <c r="V84" s="39"/>
      <c r="W84" s="39"/>
      <c r="X84" s="39"/>
      <c r="Y84" s="39"/>
      <c r="Z84" s="39"/>
      <c r="AA84" s="39"/>
      <c r="AB84" s="39"/>
      <c r="AC84" s="39"/>
      <c r="AD84" s="39"/>
      <c r="AE84" s="39"/>
    </row>
    <row r="85" s="2" customFormat="1" ht="40.05" customHeight="1">
      <c r="A85" s="39"/>
      <c r="B85" s="40"/>
      <c r="C85" s="32" t="s">
        <v>36</v>
      </c>
      <c r="D85" s="41"/>
      <c r="E85" s="41"/>
      <c r="F85" s="27" t="str">
        <f>IF(E20="","",E20)</f>
        <v>Vyplň údaj</v>
      </c>
      <c r="G85" s="41"/>
      <c r="H85" s="41"/>
      <c r="I85" s="152" t="s">
        <v>42</v>
      </c>
      <c r="J85" s="37" t="str">
        <f>E26</f>
        <v>Ing. Horák Jiří, horak@szdc.cz, +420 602155923</v>
      </c>
      <c r="K85" s="41"/>
      <c r="L85" s="150"/>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49"/>
      <c r="J86" s="41"/>
      <c r="K86" s="41"/>
      <c r="L86" s="150"/>
      <c r="S86" s="39"/>
      <c r="T86" s="39"/>
      <c r="U86" s="39"/>
      <c r="V86" s="39"/>
      <c r="W86" s="39"/>
      <c r="X86" s="39"/>
      <c r="Y86" s="39"/>
      <c r="Z86" s="39"/>
      <c r="AA86" s="39"/>
      <c r="AB86" s="39"/>
      <c r="AC86" s="39"/>
      <c r="AD86" s="39"/>
      <c r="AE86" s="39"/>
    </row>
    <row r="87" s="11" customFormat="1" ht="29.28" customHeight="1">
      <c r="A87" s="201"/>
      <c r="B87" s="202"/>
      <c r="C87" s="203" t="s">
        <v>221</v>
      </c>
      <c r="D87" s="204" t="s">
        <v>65</v>
      </c>
      <c r="E87" s="204" t="s">
        <v>61</v>
      </c>
      <c r="F87" s="204" t="s">
        <v>62</v>
      </c>
      <c r="G87" s="204" t="s">
        <v>222</v>
      </c>
      <c r="H87" s="204" t="s">
        <v>223</v>
      </c>
      <c r="I87" s="205" t="s">
        <v>224</v>
      </c>
      <c r="J87" s="204" t="s">
        <v>214</v>
      </c>
      <c r="K87" s="206" t="s">
        <v>225</v>
      </c>
      <c r="L87" s="207"/>
      <c r="M87" s="94" t="s">
        <v>39</v>
      </c>
      <c r="N87" s="95" t="s">
        <v>50</v>
      </c>
      <c r="O87" s="95" t="s">
        <v>226</v>
      </c>
      <c r="P87" s="95" t="s">
        <v>227</v>
      </c>
      <c r="Q87" s="95" t="s">
        <v>228</v>
      </c>
      <c r="R87" s="95" t="s">
        <v>229</v>
      </c>
      <c r="S87" s="95" t="s">
        <v>230</v>
      </c>
      <c r="T87" s="96" t="s">
        <v>231</v>
      </c>
      <c r="U87" s="201"/>
      <c r="V87" s="201"/>
      <c r="W87" s="201"/>
      <c r="X87" s="201"/>
      <c r="Y87" s="201"/>
      <c r="Z87" s="201"/>
      <c r="AA87" s="201"/>
      <c r="AB87" s="201"/>
      <c r="AC87" s="201"/>
      <c r="AD87" s="201"/>
      <c r="AE87" s="201"/>
    </row>
    <row r="88" s="2" customFormat="1" ht="22.8" customHeight="1">
      <c r="A88" s="39"/>
      <c r="B88" s="40"/>
      <c r="C88" s="101" t="s">
        <v>232</v>
      </c>
      <c r="D88" s="41"/>
      <c r="E88" s="41"/>
      <c r="F88" s="41"/>
      <c r="G88" s="41"/>
      <c r="H88" s="41"/>
      <c r="I88" s="149"/>
      <c r="J88" s="208">
        <f>BK88</f>
        <v>0</v>
      </c>
      <c r="K88" s="41"/>
      <c r="L88" s="45"/>
      <c r="M88" s="97"/>
      <c r="N88" s="209"/>
      <c r="O88" s="98"/>
      <c r="P88" s="210">
        <f>P89+P147+P158</f>
        <v>0</v>
      </c>
      <c r="Q88" s="98"/>
      <c r="R88" s="210">
        <f>R89+R147+R158</f>
        <v>12.7913444</v>
      </c>
      <c r="S88" s="98"/>
      <c r="T88" s="211">
        <f>T89+T147+T158</f>
        <v>0</v>
      </c>
      <c r="U88" s="39"/>
      <c r="V88" s="39"/>
      <c r="W88" s="39"/>
      <c r="X88" s="39"/>
      <c r="Y88" s="39"/>
      <c r="Z88" s="39"/>
      <c r="AA88" s="39"/>
      <c r="AB88" s="39"/>
      <c r="AC88" s="39"/>
      <c r="AD88" s="39"/>
      <c r="AE88" s="39"/>
      <c r="AT88" s="17" t="s">
        <v>79</v>
      </c>
      <c r="AU88" s="17" t="s">
        <v>215</v>
      </c>
      <c r="BK88" s="212">
        <f>BK89+BK147+BK158</f>
        <v>0</v>
      </c>
    </row>
    <row r="89" s="12" customFormat="1" ht="25.92" customHeight="1">
      <c r="A89" s="12"/>
      <c r="B89" s="213"/>
      <c r="C89" s="214"/>
      <c r="D89" s="215" t="s">
        <v>79</v>
      </c>
      <c r="E89" s="216" t="s">
        <v>236</v>
      </c>
      <c r="F89" s="216" t="s">
        <v>237</v>
      </c>
      <c r="G89" s="214"/>
      <c r="H89" s="214"/>
      <c r="I89" s="217"/>
      <c r="J89" s="218">
        <f>BK89</f>
        <v>0</v>
      </c>
      <c r="K89" s="214"/>
      <c r="L89" s="219"/>
      <c r="M89" s="220"/>
      <c r="N89" s="221"/>
      <c r="O89" s="221"/>
      <c r="P89" s="222">
        <f>SUM(P90:P146)</f>
        <v>0</v>
      </c>
      <c r="Q89" s="221"/>
      <c r="R89" s="222">
        <f>SUM(R90:R146)</f>
        <v>12.7913444</v>
      </c>
      <c r="S89" s="221"/>
      <c r="T89" s="223">
        <f>SUM(T90:T146)</f>
        <v>0</v>
      </c>
      <c r="U89" s="12"/>
      <c r="V89" s="12"/>
      <c r="W89" s="12"/>
      <c r="X89" s="12"/>
      <c r="Y89" s="12"/>
      <c r="Z89" s="12"/>
      <c r="AA89" s="12"/>
      <c r="AB89" s="12"/>
      <c r="AC89" s="12"/>
      <c r="AD89" s="12"/>
      <c r="AE89" s="12"/>
      <c r="AR89" s="224" t="s">
        <v>87</v>
      </c>
      <c r="AT89" s="225" t="s">
        <v>79</v>
      </c>
      <c r="AU89" s="225" t="s">
        <v>80</v>
      </c>
      <c r="AY89" s="224" t="s">
        <v>235</v>
      </c>
      <c r="BK89" s="226">
        <f>SUM(BK90:BK146)</f>
        <v>0</v>
      </c>
    </row>
    <row r="90" s="2" customFormat="1" ht="21.75" customHeight="1">
      <c r="A90" s="39"/>
      <c r="B90" s="40"/>
      <c r="C90" s="229" t="s">
        <v>87</v>
      </c>
      <c r="D90" s="229" t="s">
        <v>238</v>
      </c>
      <c r="E90" s="230" t="s">
        <v>276</v>
      </c>
      <c r="F90" s="231" t="s">
        <v>277</v>
      </c>
      <c r="G90" s="232" t="s">
        <v>197</v>
      </c>
      <c r="H90" s="233">
        <v>3.5</v>
      </c>
      <c r="I90" s="234"/>
      <c r="J90" s="235">
        <f>ROUND(I90*H90,2)</f>
        <v>0</v>
      </c>
      <c r="K90" s="231" t="s">
        <v>241</v>
      </c>
      <c r="L90" s="45"/>
      <c r="M90" s="236" t="s">
        <v>39</v>
      </c>
      <c r="N90" s="237" t="s">
        <v>53</v>
      </c>
      <c r="O90" s="86"/>
      <c r="P90" s="238">
        <f>O90*H90</f>
        <v>0</v>
      </c>
      <c r="Q90" s="238">
        <v>0</v>
      </c>
      <c r="R90" s="238">
        <f>Q90*H90</f>
        <v>0</v>
      </c>
      <c r="S90" s="238">
        <v>0</v>
      </c>
      <c r="T90" s="239">
        <f>S90*H90</f>
        <v>0</v>
      </c>
      <c r="U90" s="39"/>
      <c r="V90" s="39"/>
      <c r="W90" s="39"/>
      <c r="X90" s="39"/>
      <c r="Y90" s="39"/>
      <c r="Z90" s="39"/>
      <c r="AA90" s="39"/>
      <c r="AB90" s="39"/>
      <c r="AC90" s="39"/>
      <c r="AD90" s="39"/>
      <c r="AE90" s="39"/>
      <c r="AR90" s="240" t="s">
        <v>242</v>
      </c>
      <c r="AT90" s="240" t="s">
        <v>238</v>
      </c>
      <c r="AU90" s="240" t="s">
        <v>87</v>
      </c>
      <c r="AY90" s="17" t="s">
        <v>235</v>
      </c>
      <c r="BE90" s="241">
        <f>IF(N90="základní",J90,0)</f>
        <v>0</v>
      </c>
      <c r="BF90" s="241">
        <f>IF(N90="snížená",J90,0)</f>
        <v>0</v>
      </c>
      <c r="BG90" s="241">
        <f>IF(N90="zákl. přenesená",J90,0)</f>
        <v>0</v>
      </c>
      <c r="BH90" s="241">
        <f>IF(N90="sníž. přenesená",J90,0)</f>
        <v>0</v>
      </c>
      <c r="BI90" s="241">
        <f>IF(N90="nulová",J90,0)</f>
        <v>0</v>
      </c>
      <c r="BJ90" s="17" t="s">
        <v>242</v>
      </c>
      <c r="BK90" s="241">
        <f>ROUND(I90*H90,2)</f>
        <v>0</v>
      </c>
      <c r="BL90" s="17" t="s">
        <v>242</v>
      </c>
      <c r="BM90" s="240" t="s">
        <v>796</v>
      </c>
    </row>
    <row r="91" s="2" customFormat="1">
      <c r="A91" s="39"/>
      <c r="B91" s="40"/>
      <c r="C91" s="41"/>
      <c r="D91" s="242" t="s">
        <v>244</v>
      </c>
      <c r="E91" s="41"/>
      <c r="F91" s="243" t="s">
        <v>279</v>
      </c>
      <c r="G91" s="41"/>
      <c r="H91" s="41"/>
      <c r="I91" s="149"/>
      <c r="J91" s="41"/>
      <c r="K91" s="41"/>
      <c r="L91" s="45"/>
      <c r="M91" s="244"/>
      <c r="N91" s="245"/>
      <c r="O91" s="86"/>
      <c r="P91" s="86"/>
      <c r="Q91" s="86"/>
      <c r="R91" s="86"/>
      <c r="S91" s="86"/>
      <c r="T91" s="87"/>
      <c r="U91" s="39"/>
      <c r="V91" s="39"/>
      <c r="W91" s="39"/>
      <c r="X91" s="39"/>
      <c r="Y91" s="39"/>
      <c r="Z91" s="39"/>
      <c r="AA91" s="39"/>
      <c r="AB91" s="39"/>
      <c r="AC91" s="39"/>
      <c r="AD91" s="39"/>
      <c r="AE91" s="39"/>
      <c r="AT91" s="17" t="s">
        <v>244</v>
      </c>
      <c r="AU91" s="17" t="s">
        <v>87</v>
      </c>
    </row>
    <row r="92" s="2" customFormat="1">
      <c r="A92" s="39"/>
      <c r="B92" s="40"/>
      <c r="C92" s="41"/>
      <c r="D92" s="242" t="s">
        <v>246</v>
      </c>
      <c r="E92" s="41"/>
      <c r="F92" s="246" t="s">
        <v>603</v>
      </c>
      <c r="G92" s="41"/>
      <c r="H92" s="41"/>
      <c r="I92" s="149"/>
      <c r="J92" s="41"/>
      <c r="K92" s="41"/>
      <c r="L92" s="45"/>
      <c r="M92" s="244"/>
      <c r="N92" s="245"/>
      <c r="O92" s="86"/>
      <c r="P92" s="86"/>
      <c r="Q92" s="86"/>
      <c r="R92" s="86"/>
      <c r="S92" s="86"/>
      <c r="T92" s="87"/>
      <c r="U92" s="39"/>
      <c r="V92" s="39"/>
      <c r="W92" s="39"/>
      <c r="X92" s="39"/>
      <c r="Y92" s="39"/>
      <c r="Z92" s="39"/>
      <c r="AA92" s="39"/>
      <c r="AB92" s="39"/>
      <c r="AC92" s="39"/>
      <c r="AD92" s="39"/>
      <c r="AE92" s="39"/>
      <c r="AT92" s="17" t="s">
        <v>246</v>
      </c>
      <c r="AU92" s="17" t="s">
        <v>87</v>
      </c>
    </row>
    <row r="93" s="13" customFormat="1">
      <c r="A93" s="13"/>
      <c r="B93" s="247"/>
      <c r="C93" s="248"/>
      <c r="D93" s="242" t="s">
        <v>248</v>
      </c>
      <c r="E93" s="249" t="s">
        <v>39</v>
      </c>
      <c r="F93" s="250" t="s">
        <v>797</v>
      </c>
      <c r="G93" s="248"/>
      <c r="H93" s="251">
        <v>3.5</v>
      </c>
      <c r="I93" s="252"/>
      <c r="J93" s="248"/>
      <c r="K93" s="248"/>
      <c r="L93" s="253"/>
      <c r="M93" s="254"/>
      <c r="N93" s="255"/>
      <c r="O93" s="255"/>
      <c r="P93" s="255"/>
      <c r="Q93" s="255"/>
      <c r="R93" s="255"/>
      <c r="S93" s="255"/>
      <c r="T93" s="256"/>
      <c r="U93" s="13"/>
      <c r="V93" s="13"/>
      <c r="W93" s="13"/>
      <c r="X93" s="13"/>
      <c r="Y93" s="13"/>
      <c r="Z93" s="13"/>
      <c r="AA93" s="13"/>
      <c r="AB93" s="13"/>
      <c r="AC93" s="13"/>
      <c r="AD93" s="13"/>
      <c r="AE93" s="13"/>
      <c r="AT93" s="257" t="s">
        <v>248</v>
      </c>
      <c r="AU93" s="257" t="s">
        <v>87</v>
      </c>
      <c r="AV93" s="13" t="s">
        <v>89</v>
      </c>
      <c r="AW93" s="13" t="s">
        <v>41</v>
      </c>
      <c r="AX93" s="13" t="s">
        <v>80</v>
      </c>
      <c r="AY93" s="257" t="s">
        <v>235</v>
      </c>
    </row>
    <row r="94" s="14" customFormat="1">
      <c r="A94" s="14"/>
      <c r="B94" s="258"/>
      <c r="C94" s="259"/>
      <c r="D94" s="242" t="s">
        <v>248</v>
      </c>
      <c r="E94" s="260" t="s">
        <v>39</v>
      </c>
      <c r="F94" s="261" t="s">
        <v>250</v>
      </c>
      <c r="G94" s="259"/>
      <c r="H94" s="262">
        <v>3.5</v>
      </c>
      <c r="I94" s="263"/>
      <c r="J94" s="259"/>
      <c r="K94" s="259"/>
      <c r="L94" s="264"/>
      <c r="M94" s="265"/>
      <c r="N94" s="266"/>
      <c r="O94" s="266"/>
      <c r="P94" s="266"/>
      <c r="Q94" s="266"/>
      <c r="R94" s="266"/>
      <c r="S94" s="266"/>
      <c r="T94" s="267"/>
      <c r="U94" s="14"/>
      <c r="V94" s="14"/>
      <c r="W94" s="14"/>
      <c r="X94" s="14"/>
      <c r="Y94" s="14"/>
      <c r="Z94" s="14"/>
      <c r="AA94" s="14"/>
      <c r="AB94" s="14"/>
      <c r="AC94" s="14"/>
      <c r="AD94" s="14"/>
      <c r="AE94" s="14"/>
      <c r="AT94" s="268" t="s">
        <v>248</v>
      </c>
      <c r="AU94" s="268" t="s">
        <v>87</v>
      </c>
      <c r="AV94" s="14" t="s">
        <v>242</v>
      </c>
      <c r="AW94" s="14" t="s">
        <v>41</v>
      </c>
      <c r="AX94" s="14" t="s">
        <v>87</v>
      </c>
      <c r="AY94" s="268" t="s">
        <v>235</v>
      </c>
    </row>
    <row r="95" s="2" customFormat="1" ht="21.75" customHeight="1">
      <c r="A95" s="39"/>
      <c r="B95" s="40"/>
      <c r="C95" s="229" t="s">
        <v>89</v>
      </c>
      <c r="D95" s="229" t="s">
        <v>238</v>
      </c>
      <c r="E95" s="230" t="s">
        <v>673</v>
      </c>
      <c r="F95" s="231" t="s">
        <v>674</v>
      </c>
      <c r="G95" s="232" t="s">
        <v>197</v>
      </c>
      <c r="H95" s="233">
        <v>250</v>
      </c>
      <c r="I95" s="234"/>
      <c r="J95" s="235">
        <f>ROUND(I95*H95,2)</f>
        <v>0</v>
      </c>
      <c r="K95" s="231" t="s">
        <v>241</v>
      </c>
      <c r="L95" s="45"/>
      <c r="M95" s="236" t="s">
        <v>39</v>
      </c>
      <c r="N95" s="237" t="s">
        <v>53</v>
      </c>
      <c r="O95" s="86"/>
      <c r="P95" s="238">
        <f>O95*H95</f>
        <v>0</v>
      </c>
      <c r="Q95" s="238">
        <v>0</v>
      </c>
      <c r="R95" s="238">
        <f>Q95*H95</f>
        <v>0</v>
      </c>
      <c r="S95" s="238">
        <v>0</v>
      </c>
      <c r="T95" s="239">
        <f>S95*H95</f>
        <v>0</v>
      </c>
      <c r="U95" s="39"/>
      <c r="V95" s="39"/>
      <c r="W95" s="39"/>
      <c r="X95" s="39"/>
      <c r="Y95" s="39"/>
      <c r="Z95" s="39"/>
      <c r="AA95" s="39"/>
      <c r="AB95" s="39"/>
      <c r="AC95" s="39"/>
      <c r="AD95" s="39"/>
      <c r="AE95" s="39"/>
      <c r="AR95" s="240" t="s">
        <v>242</v>
      </c>
      <c r="AT95" s="240" t="s">
        <v>238</v>
      </c>
      <c r="AU95" s="240" t="s">
        <v>87</v>
      </c>
      <c r="AY95" s="17" t="s">
        <v>235</v>
      </c>
      <c r="BE95" s="241">
        <f>IF(N95="základní",J95,0)</f>
        <v>0</v>
      </c>
      <c r="BF95" s="241">
        <f>IF(N95="snížená",J95,0)</f>
        <v>0</v>
      </c>
      <c r="BG95" s="241">
        <f>IF(N95="zákl. přenesená",J95,0)</f>
        <v>0</v>
      </c>
      <c r="BH95" s="241">
        <f>IF(N95="sníž. přenesená",J95,0)</f>
        <v>0</v>
      </c>
      <c r="BI95" s="241">
        <f>IF(N95="nulová",J95,0)</f>
        <v>0</v>
      </c>
      <c r="BJ95" s="17" t="s">
        <v>242</v>
      </c>
      <c r="BK95" s="241">
        <f>ROUND(I95*H95,2)</f>
        <v>0</v>
      </c>
      <c r="BL95" s="17" t="s">
        <v>242</v>
      </c>
      <c r="BM95" s="240" t="s">
        <v>798</v>
      </c>
    </row>
    <row r="96" s="2" customFormat="1">
      <c r="A96" s="39"/>
      <c r="B96" s="40"/>
      <c r="C96" s="41"/>
      <c r="D96" s="242" t="s">
        <v>244</v>
      </c>
      <c r="E96" s="41"/>
      <c r="F96" s="243" t="s">
        <v>676</v>
      </c>
      <c r="G96" s="41"/>
      <c r="H96" s="41"/>
      <c r="I96" s="149"/>
      <c r="J96" s="41"/>
      <c r="K96" s="41"/>
      <c r="L96" s="45"/>
      <c r="M96" s="244"/>
      <c r="N96" s="245"/>
      <c r="O96" s="86"/>
      <c r="P96" s="86"/>
      <c r="Q96" s="86"/>
      <c r="R96" s="86"/>
      <c r="S96" s="86"/>
      <c r="T96" s="87"/>
      <c r="U96" s="39"/>
      <c r="V96" s="39"/>
      <c r="W96" s="39"/>
      <c r="X96" s="39"/>
      <c r="Y96" s="39"/>
      <c r="Z96" s="39"/>
      <c r="AA96" s="39"/>
      <c r="AB96" s="39"/>
      <c r="AC96" s="39"/>
      <c r="AD96" s="39"/>
      <c r="AE96" s="39"/>
      <c r="AT96" s="17" t="s">
        <v>244</v>
      </c>
      <c r="AU96" s="17" t="s">
        <v>87</v>
      </c>
    </row>
    <row r="97" s="2" customFormat="1">
      <c r="A97" s="39"/>
      <c r="B97" s="40"/>
      <c r="C97" s="41"/>
      <c r="D97" s="242" t="s">
        <v>246</v>
      </c>
      <c r="E97" s="41"/>
      <c r="F97" s="246" t="s">
        <v>287</v>
      </c>
      <c r="G97" s="41"/>
      <c r="H97" s="41"/>
      <c r="I97" s="149"/>
      <c r="J97" s="41"/>
      <c r="K97" s="41"/>
      <c r="L97" s="45"/>
      <c r="M97" s="244"/>
      <c r="N97" s="245"/>
      <c r="O97" s="86"/>
      <c r="P97" s="86"/>
      <c r="Q97" s="86"/>
      <c r="R97" s="86"/>
      <c r="S97" s="86"/>
      <c r="T97" s="87"/>
      <c r="U97" s="39"/>
      <c r="V97" s="39"/>
      <c r="W97" s="39"/>
      <c r="X97" s="39"/>
      <c r="Y97" s="39"/>
      <c r="Z97" s="39"/>
      <c r="AA97" s="39"/>
      <c r="AB97" s="39"/>
      <c r="AC97" s="39"/>
      <c r="AD97" s="39"/>
      <c r="AE97" s="39"/>
      <c r="AT97" s="17" t="s">
        <v>246</v>
      </c>
      <c r="AU97" s="17" t="s">
        <v>87</v>
      </c>
    </row>
    <row r="98" s="13" customFormat="1">
      <c r="A98" s="13"/>
      <c r="B98" s="247"/>
      <c r="C98" s="248"/>
      <c r="D98" s="242" t="s">
        <v>248</v>
      </c>
      <c r="E98" s="249" t="s">
        <v>39</v>
      </c>
      <c r="F98" s="250" t="s">
        <v>799</v>
      </c>
      <c r="G98" s="248"/>
      <c r="H98" s="251">
        <v>250</v>
      </c>
      <c r="I98" s="252"/>
      <c r="J98" s="248"/>
      <c r="K98" s="248"/>
      <c r="L98" s="253"/>
      <c r="M98" s="254"/>
      <c r="N98" s="255"/>
      <c r="O98" s="255"/>
      <c r="P98" s="255"/>
      <c r="Q98" s="255"/>
      <c r="R98" s="255"/>
      <c r="S98" s="255"/>
      <c r="T98" s="256"/>
      <c r="U98" s="13"/>
      <c r="V98" s="13"/>
      <c r="W98" s="13"/>
      <c r="X98" s="13"/>
      <c r="Y98" s="13"/>
      <c r="Z98" s="13"/>
      <c r="AA98" s="13"/>
      <c r="AB98" s="13"/>
      <c r="AC98" s="13"/>
      <c r="AD98" s="13"/>
      <c r="AE98" s="13"/>
      <c r="AT98" s="257" t="s">
        <v>248</v>
      </c>
      <c r="AU98" s="257" t="s">
        <v>87</v>
      </c>
      <c r="AV98" s="13" t="s">
        <v>89</v>
      </c>
      <c r="AW98" s="13" t="s">
        <v>41</v>
      </c>
      <c r="AX98" s="13" t="s">
        <v>80</v>
      </c>
      <c r="AY98" s="257" t="s">
        <v>235</v>
      </c>
    </row>
    <row r="99" s="14" customFormat="1">
      <c r="A99" s="14"/>
      <c r="B99" s="258"/>
      <c r="C99" s="259"/>
      <c r="D99" s="242" t="s">
        <v>248</v>
      </c>
      <c r="E99" s="260" t="s">
        <v>788</v>
      </c>
      <c r="F99" s="261" t="s">
        <v>250</v>
      </c>
      <c r="G99" s="259"/>
      <c r="H99" s="262">
        <v>250</v>
      </c>
      <c r="I99" s="263"/>
      <c r="J99" s="259"/>
      <c r="K99" s="259"/>
      <c r="L99" s="264"/>
      <c r="M99" s="265"/>
      <c r="N99" s="266"/>
      <c r="O99" s="266"/>
      <c r="P99" s="266"/>
      <c r="Q99" s="266"/>
      <c r="R99" s="266"/>
      <c r="S99" s="266"/>
      <c r="T99" s="267"/>
      <c r="U99" s="14"/>
      <c r="V99" s="14"/>
      <c r="W99" s="14"/>
      <c r="X99" s="14"/>
      <c r="Y99" s="14"/>
      <c r="Z99" s="14"/>
      <c r="AA99" s="14"/>
      <c r="AB99" s="14"/>
      <c r="AC99" s="14"/>
      <c r="AD99" s="14"/>
      <c r="AE99" s="14"/>
      <c r="AT99" s="268" t="s">
        <v>248</v>
      </c>
      <c r="AU99" s="268" t="s">
        <v>87</v>
      </c>
      <c r="AV99" s="14" t="s">
        <v>242</v>
      </c>
      <c r="AW99" s="14" t="s">
        <v>41</v>
      </c>
      <c r="AX99" s="14" t="s">
        <v>87</v>
      </c>
      <c r="AY99" s="268" t="s">
        <v>235</v>
      </c>
    </row>
    <row r="100" s="2" customFormat="1" ht="21.75" customHeight="1">
      <c r="A100" s="39"/>
      <c r="B100" s="40"/>
      <c r="C100" s="269" t="s">
        <v>258</v>
      </c>
      <c r="D100" s="269" t="s">
        <v>290</v>
      </c>
      <c r="E100" s="270" t="s">
        <v>314</v>
      </c>
      <c r="F100" s="271" t="s">
        <v>315</v>
      </c>
      <c r="G100" s="272" t="s">
        <v>191</v>
      </c>
      <c r="H100" s="273">
        <v>1</v>
      </c>
      <c r="I100" s="274"/>
      <c r="J100" s="275">
        <f>ROUND(I100*H100,2)</f>
        <v>0</v>
      </c>
      <c r="K100" s="271" t="s">
        <v>241</v>
      </c>
      <c r="L100" s="276"/>
      <c r="M100" s="277" t="s">
        <v>39</v>
      </c>
      <c r="N100" s="278" t="s">
        <v>53</v>
      </c>
      <c r="O100" s="86"/>
      <c r="P100" s="238">
        <f>O100*H100</f>
        <v>0</v>
      </c>
      <c r="Q100" s="238">
        <v>0.2195</v>
      </c>
      <c r="R100" s="238">
        <f>Q100*H100</f>
        <v>0.2195</v>
      </c>
      <c r="S100" s="238">
        <v>0</v>
      </c>
      <c r="T100" s="239">
        <f>S100*H100</f>
        <v>0</v>
      </c>
      <c r="U100" s="39"/>
      <c r="V100" s="39"/>
      <c r="W100" s="39"/>
      <c r="X100" s="39"/>
      <c r="Y100" s="39"/>
      <c r="Z100" s="39"/>
      <c r="AA100" s="39"/>
      <c r="AB100" s="39"/>
      <c r="AC100" s="39"/>
      <c r="AD100" s="39"/>
      <c r="AE100" s="39"/>
      <c r="AR100" s="240" t="s">
        <v>289</v>
      </c>
      <c r="AT100" s="240" t="s">
        <v>290</v>
      </c>
      <c r="AU100" s="240" t="s">
        <v>87</v>
      </c>
      <c r="AY100" s="17" t="s">
        <v>235</v>
      </c>
      <c r="BE100" s="241">
        <f>IF(N100="základní",J100,0)</f>
        <v>0</v>
      </c>
      <c r="BF100" s="241">
        <f>IF(N100="snížená",J100,0)</f>
        <v>0</v>
      </c>
      <c r="BG100" s="241">
        <f>IF(N100="zákl. přenesená",J100,0)</f>
        <v>0</v>
      </c>
      <c r="BH100" s="241">
        <f>IF(N100="sníž. přenesená",J100,0)</f>
        <v>0</v>
      </c>
      <c r="BI100" s="241">
        <f>IF(N100="nulová",J100,0)</f>
        <v>0</v>
      </c>
      <c r="BJ100" s="17" t="s">
        <v>242</v>
      </c>
      <c r="BK100" s="241">
        <f>ROUND(I100*H100,2)</f>
        <v>0</v>
      </c>
      <c r="BL100" s="17" t="s">
        <v>242</v>
      </c>
      <c r="BM100" s="240" t="s">
        <v>800</v>
      </c>
    </row>
    <row r="101" s="2" customFormat="1">
      <c r="A101" s="39"/>
      <c r="B101" s="40"/>
      <c r="C101" s="41"/>
      <c r="D101" s="242" t="s">
        <v>244</v>
      </c>
      <c r="E101" s="41"/>
      <c r="F101" s="243" t="s">
        <v>315</v>
      </c>
      <c r="G101" s="41"/>
      <c r="H101" s="41"/>
      <c r="I101" s="149"/>
      <c r="J101" s="41"/>
      <c r="K101" s="41"/>
      <c r="L101" s="45"/>
      <c r="M101" s="244"/>
      <c r="N101" s="245"/>
      <c r="O101" s="86"/>
      <c r="P101" s="86"/>
      <c r="Q101" s="86"/>
      <c r="R101" s="86"/>
      <c r="S101" s="86"/>
      <c r="T101" s="87"/>
      <c r="U101" s="39"/>
      <c r="V101" s="39"/>
      <c r="W101" s="39"/>
      <c r="X101" s="39"/>
      <c r="Y101" s="39"/>
      <c r="Z101" s="39"/>
      <c r="AA101" s="39"/>
      <c r="AB101" s="39"/>
      <c r="AC101" s="39"/>
      <c r="AD101" s="39"/>
      <c r="AE101" s="39"/>
      <c r="AT101" s="17" t="s">
        <v>244</v>
      </c>
      <c r="AU101" s="17" t="s">
        <v>87</v>
      </c>
    </row>
    <row r="102" s="13" customFormat="1">
      <c r="A102" s="13"/>
      <c r="B102" s="247"/>
      <c r="C102" s="248"/>
      <c r="D102" s="242" t="s">
        <v>248</v>
      </c>
      <c r="E102" s="249" t="s">
        <v>39</v>
      </c>
      <c r="F102" s="250" t="s">
        <v>801</v>
      </c>
      <c r="G102" s="248"/>
      <c r="H102" s="251">
        <v>1</v>
      </c>
      <c r="I102" s="252"/>
      <c r="J102" s="248"/>
      <c r="K102" s="248"/>
      <c r="L102" s="253"/>
      <c r="M102" s="254"/>
      <c r="N102" s="255"/>
      <c r="O102" s="255"/>
      <c r="P102" s="255"/>
      <c r="Q102" s="255"/>
      <c r="R102" s="255"/>
      <c r="S102" s="255"/>
      <c r="T102" s="256"/>
      <c r="U102" s="13"/>
      <c r="V102" s="13"/>
      <c r="W102" s="13"/>
      <c r="X102" s="13"/>
      <c r="Y102" s="13"/>
      <c r="Z102" s="13"/>
      <c r="AA102" s="13"/>
      <c r="AB102" s="13"/>
      <c r="AC102" s="13"/>
      <c r="AD102" s="13"/>
      <c r="AE102" s="13"/>
      <c r="AT102" s="257" t="s">
        <v>248</v>
      </c>
      <c r="AU102" s="257" t="s">
        <v>87</v>
      </c>
      <c r="AV102" s="13" t="s">
        <v>89</v>
      </c>
      <c r="AW102" s="13" t="s">
        <v>41</v>
      </c>
      <c r="AX102" s="13" t="s">
        <v>80</v>
      </c>
      <c r="AY102" s="257" t="s">
        <v>235</v>
      </c>
    </row>
    <row r="103" s="14" customFormat="1">
      <c r="A103" s="14"/>
      <c r="B103" s="258"/>
      <c r="C103" s="259"/>
      <c r="D103" s="242" t="s">
        <v>248</v>
      </c>
      <c r="E103" s="260" t="s">
        <v>786</v>
      </c>
      <c r="F103" s="261" t="s">
        <v>250</v>
      </c>
      <c r="G103" s="259"/>
      <c r="H103" s="262">
        <v>1</v>
      </c>
      <c r="I103" s="263"/>
      <c r="J103" s="259"/>
      <c r="K103" s="259"/>
      <c r="L103" s="264"/>
      <c r="M103" s="265"/>
      <c r="N103" s="266"/>
      <c r="O103" s="266"/>
      <c r="P103" s="266"/>
      <c r="Q103" s="266"/>
      <c r="R103" s="266"/>
      <c r="S103" s="266"/>
      <c r="T103" s="267"/>
      <c r="U103" s="14"/>
      <c r="V103" s="14"/>
      <c r="W103" s="14"/>
      <c r="X103" s="14"/>
      <c r="Y103" s="14"/>
      <c r="Z103" s="14"/>
      <c r="AA103" s="14"/>
      <c r="AB103" s="14"/>
      <c r="AC103" s="14"/>
      <c r="AD103" s="14"/>
      <c r="AE103" s="14"/>
      <c r="AT103" s="268" t="s">
        <v>248</v>
      </c>
      <c r="AU103" s="268" t="s">
        <v>87</v>
      </c>
      <c r="AV103" s="14" t="s">
        <v>242</v>
      </c>
      <c r="AW103" s="14" t="s">
        <v>41</v>
      </c>
      <c r="AX103" s="14" t="s">
        <v>87</v>
      </c>
      <c r="AY103" s="268" t="s">
        <v>235</v>
      </c>
    </row>
    <row r="104" s="2" customFormat="1" ht="21.75" customHeight="1">
      <c r="A104" s="39"/>
      <c r="B104" s="40"/>
      <c r="C104" s="269" t="s">
        <v>242</v>
      </c>
      <c r="D104" s="269" t="s">
        <v>290</v>
      </c>
      <c r="E104" s="270" t="s">
        <v>319</v>
      </c>
      <c r="F104" s="271" t="s">
        <v>320</v>
      </c>
      <c r="G104" s="272" t="s">
        <v>191</v>
      </c>
      <c r="H104" s="273">
        <v>2.0830000000000002</v>
      </c>
      <c r="I104" s="274"/>
      <c r="J104" s="275">
        <f>ROUND(I104*H104,2)</f>
        <v>0</v>
      </c>
      <c r="K104" s="271" t="s">
        <v>241</v>
      </c>
      <c r="L104" s="276"/>
      <c r="M104" s="277" t="s">
        <v>39</v>
      </c>
      <c r="N104" s="278" t="s">
        <v>53</v>
      </c>
      <c r="O104" s="86"/>
      <c r="P104" s="238">
        <f>O104*H104</f>
        <v>0</v>
      </c>
      <c r="Q104" s="238">
        <v>5.9268000000000001</v>
      </c>
      <c r="R104" s="238">
        <f>Q104*H104</f>
        <v>12.3455244</v>
      </c>
      <c r="S104" s="238">
        <v>0</v>
      </c>
      <c r="T104" s="239">
        <f>S104*H104</f>
        <v>0</v>
      </c>
      <c r="U104" s="39"/>
      <c r="V104" s="39"/>
      <c r="W104" s="39"/>
      <c r="X104" s="39"/>
      <c r="Y104" s="39"/>
      <c r="Z104" s="39"/>
      <c r="AA104" s="39"/>
      <c r="AB104" s="39"/>
      <c r="AC104" s="39"/>
      <c r="AD104" s="39"/>
      <c r="AE104" s="39"/>
      <c r="AR104" s="240" t="s">
        <v>289</v>
      </c>
      <c r="AT104" s="240" t="s">
        <v>290</v>
      </c>
      <c r="AU104" s="240" t="s">
        <v>87</v>
      </c>
      <c r="AY104" s="17" t="s">
        <v>235</v>
      </c>
      <c r="BE104" s="241">
        <f>IF(N104="základní",J104,0)</f>
        <v>0</v>
      </c>
      <c r="BF104" s="241">
        <f>IF(N104="snížená",J104,0)</f>
        <v>0</v>
      </c>
      <c r="BG104" s="241">
        <f>IF(N104="zákl. přenesená",J104,0)</f>
        <v>0</v>
      </c>
      <c r="BH104" s="241">
        <f>IF(N104="sníž. přenesená",J104,0)</f>
        <v>0</v>
      </c>
      <c r="BI104" s="241">
        <f>IF(N104="nulová",J104,0)</f>
        <v>0</v>
      </c>
      <c r="BJ104" s="17" t="s">
        <v>242</v>
      </c>
      <c r="BK104" s="241">
        <f>ROUND(I104*H104,2)</f>
        <v>0</v>
      </c>
      <c r="BL104" s="17" t="s">
        <v>242</v>
      </c>
      <c r="BM104" s="240" t="s">
        <v>802</v>
      </c>
    </row>
    <row r="105" s="2" customFormat="1">
      <c r="A105" s="39"/>
      <c r="B105" s="40"/>
      <c r="C105" s="41"/>
      <c r="D105" s="242" t="s">
        <v>244</v>
      </c>
      <c r="E105" s="41"/>
      <c r="F105" s="243" t="s">
        <v>320</v>
      </c>
      <c r="G105" s="41"/>
      <c r="H105" s="41"/>
      <c r="I105" s="149"/>
      <c r="J105" s="41"/>
      <c r="K105" s="41"/>
      <c r="L105" s="45"/>
      <c r="M105" s="244"/>
      <c r="N105" s="245"/>
      <c r="O105" s="86"/>
      <c r="P105" s="86"/>
      <c r="Q105" s="86"/>
      <c r="R105" s="86"/>
      <c r="S105" s="86"/>
      <c r="T105" s="87"/>
      <c r="U105" s="39"/>
      <c r="V105" s="39"/>
      <c r="W105" s="39"/>
      <c r="X105" s="39"/>
      <c r="Y105" s="39"/>
      <c r="Z105" s="39"/>
      <c r="AA105" s="39"/>
      <c r="AB105" s="39"/>
      <c r="AC105" s="39"/>
      <c r="AD105" s="39"/>
      <c r="AE105" s="39"/>
      <c r="AT105" s="17" t="s">
        <v>244</v>
      </c>
      <c r="AU105" s="17" t="s">
        <v>87</v>
      </c>
    </row>
    <row r="106" s="2" customFormat="1">
      <c r="A106" s="39"/>
      <c r="B106" s="40"/>
      <c r="C106" s="41"/>
      <c r="D106" s="242" t="s">
        <v>294</v>
      </c>
      <c r="E106" s="41"/>
      <c r="F106" s="246" t="s">
        <v>301</v>
      </c>
      <c r="G106" s="41"/>
      <c r="H106" s="41"/>
      <c r="I106" s="149"/>
      <c r="J106" s="41"/>
      <c r="K106" s="41"/>
      <c r="L106" s="45"/>
      <c r="M106" s="244"/>
      <c r="N106" s="245"/>
      <c r="O106" s="86"/>
      <c r="P106" s="86"/>
      <c r="Q106" s="86"/>
      <c r="R106" s="86"/>
      <c r="S106" s="86"/>
      <c r="T106" s="87"/>
      <c r="U106" s="39"/>
      <c r="V106" s="39"/>
      <c r="W106" s="39"/>
      <c r="X106" s="39"/>
      <c r="Y106" s="39"/>
      <c r="Z106" s="39"/>
      <c r="AA106" s="39"/>
      <c r="AB106" s="39"/>
      <c r="AC106" s="39"/>
      <c r="AD106" s="39"/>
      <c r="AE106" s="39"/>
      <c r="AT106" s="17" t="s">
        <v>294</v>
      </c>
      <c r="AU106" s="17" t="s">
        <v>87</v>
      </c>
    </row>
    <row r="107" s="13" customFormat="1">
      <c r="A107" s="13"/>
      <c r="B107" s="247"/>
      <c r="C107" s="248"/>
      <c r="D107" s="242" t="s">
        <v>248</v>
      </c>
      <c r="E107" s="249" t="s">
        <v>39</v>
      </c>
      <c r="F107" s="250" t="s">
        <v>803</v>
      </c>
      <c r="G107" s="248"/>
      <c r="H107" s="251">
        <v>2.0830000000000002</v>
      </c>
      <c r="I107" s="252"/>
      <c r="J107" s="248"/>
      <c r="K107" s="248"/>
      <c r="L107" s="253"/>
      <c r="M107" s="254"/>
      <c r="N107" s="255"/>
      <c r="O107" s="255"/>
      <c r="P107" s="255"/>
      <c r="Q107" s="255"/>
      <c r="R107" s="255"/>
      <c r="S107" s="255"/>
      <c r="T107" s="256"/>
      <c r="U107" s="13"/>
      <c r="V107" s="13"/>
      <c r="W107" s="13"/>
      <c r="X107" s="13"/>
      <c r="Y107" s="13"/>
      <c r="Z107" s="13"/>
      <c r="AA107" s="13"/>
      <c r="AB107" s="13"/>
      <c r="AC107" s="13"/>
      <c r="AD107" s="13"/>
      <c r="AE107" s="13"/>
      <c r="AT107" s="257" t="s">
        <v>248</v>
      </c>
      <c r="AU107" s="257" t="s">
        <v>87</v>
      </c>
      <c r="AV107" s="13" t="s">
        <v>89</v>
      </c>
      <c r="AW107" s="13" t="s">
        <v>41</v>
      </c>
      <c r="AX107" s="13" t="s">
        <v>80</v>
      </c>
      <c r="AY107" s="257" t="s">
        <v>235</v>
      </c>
    </row>
    <row r="108" s="14" customFormat="1">
      <c r="A108" s="14"/>
      <c r="B108" s="258"/>
      <c r="C108" s="259"/>
      <c r="D108" s="242" t="s">
        <v>248</v>
      </c>
      <c r="E108" s="260" t="s">
        <v>39</v>
      </c>
      <c r="F108" s="261" t="s">
        <v>250</v>
      </c>
      <c r="G108" s="259"/>
      <c r="H108" s="262">
        <v>2.0830000000000002</v>
      </c>
      <c r="I108" s="263"/>
      <c r="J108" s="259"/>
      <c r="K108" s="259"/>
      <c r="L108" s="264"/>
      <c r="M108" s="265"/>
      <c r="N108" s="266"/>
      <c r="O108" s="266"/>
      <c r="P108" s="266"/>
      <c r="Q108" s="266"/>
      <c r="R108" s="266"/>
      <c r="S108" s="266"/>
      <c r="T108" s="267"/>
      <c r="U108" s="14"/>
      <c r="V108" s="14"/>
      <c r="W108" s="14"/>
      <c r="X108" s="14"/>
      <c r="Y108" s="14"/>
      <c r="Z108" s="14"/>
      <c r="AA108" s="14"/>
      <c r="AB108" s="14"/>
      <c r="AC108" s="14"/>
      <c r="AD108" s="14"/>
      <c r="AE108" s="14"/>
      <c r="AT108" s="268" t="s">
        <v>248</v>
      </c>
      <c r="AU108" s="268" t="s">
        <v>87</v>
      </c>
      <c r="AV108" s="14" t="s">
        <v>242</v>
      </c>
      <c r="AW108" s="14" t="s">
        <v>41</v>
      </c>
      <c r="AX108" s="14" t="s">
        <v>87</v>
      </c>
      <c r="AY108" s="268" t="s">
        <v>235</v>
      </c>
    </row>
    <row r="109" s="2" customFormat="1" ht="21.75" customHeight="1">
      <c r="A109" s="39"/>
      <c r="B109" s="40"/>
      <c r="C109" s="269" t="s">
        <v>236</v>
      </c>
      <c r="D109" s="269" t="s">
        <v>290</v>
      </c>
      <c r="E109" s="270" t="s">
        <v>303</v>
      </c>
      <c r="F109" s="271" t="s">
        <v>304</v>
      </c>
      <c r="G109" s="272" t="s">
        <v>191</v>
      </c>
      <c r="H109" s="273">
        <v>574</v>
      </c>
      <c r="I109" s="274"/>
      <c r="J109" s="275">
        <f>ROUND(I109*H109,2)</f>
        <v>0</v>
      </c>
      <c r="K109" s="271" t="s">
        <v>241</v>
      </c>
      <c r="L109" s="276"/>
      <c r="M109" s="277" t="s">
        <v>39</v>
      </c>
      <c r="N109" s="278" t="s">
        <v>53</v>
      </c>
      <c r="O109" s="86"/>
      <c r="P109" s="238">
        <f>O109*H109</f>
        <v>0</v>
      </c>
      <c r="Q109" s="238">
        <v>0.00018000000000000001</v>
      </c>
      <c r="R109" s="238">
        <f>Q109*H109</f>
        <v>0.10332000000000001</v>
      </c>
      <c r="S109" s="238">
        <v>0</v>
      </c>
      <c r="T109" s="239">
        <f>S109*H109</f>
        <v>0</v>
      </c>
      <c r="U109" s="39"/>
      <c r="V109" s="39"/>
      <c r="W109" s="39"/>
      <c r="X109" s="39"/>
      <c r="Y109" s="39"/>
      <c r="Z109" s="39"/>
      <c r="AA109" s="39"/>
      <c r="AB109" s="39"/>
      <c r="AC109" s="39"/>
      <c r="AD109" s="39"/>
      <c r="AE109" s="39"/>
      <c r="AR109" s="240" t="s">
        <v>289</v>
      </c>
      <c r="AT109" s="240" t="s">
        <v>290</v>
      </c>
      <c r="AU109" s="240" t="s">
        <v>87</v>
      </c>
      <c r="AY109" s="17" t="s">
        <v>235</v>
      </c>
      <c r="BE109" s="241">
        <f>IF(N109="základní",J109,0)</f>
        <v>0</v>
      </c>
      <c r="BF109" s="241">
        <f>IF(N109="snížená",J109,0)</f>
        <v>0</v>
      </c>
      <c r="BG109" s="241">
        <f>IF(N109="zákl. přenesená",J109,0)</f>
        <v>0</v>
      </c>
      <c r="BH109" s="241">
        <f>IF(N109="sníž. přenesená",J109,0)</f>
        <v>0</v>
      </c>
      <c r="BI109" s="241">
        <f>IF(N109="nulová",J109,0)</f>
        <v>0</v>
      </c>
      <c r="BJ109" s="17" t="s">
        <v>242</v>
      </c>
      <c r="BK109" s="241">
        <f>ROUND(I109*H109,2)</f>
        <v>0</v>
      </c>
      <c r="BL109" s="17" t="s">
        <v>242</v>
      </c>
      <c r="BM109" s="240" t="s">
        <v>804</v>
      </c>
    </row>
    <row r="110" s="2" customFormat="1">
      <c r="A110" s="39"/>
      <c r="B110" s="40"/>
      <c r="C110" s="41"/>
      <c r="D110" s="242" t="s">
        <v>244</v>
      </c>
      <c r="E110" s="41"/>
      <c r="F110" s="243" t="s">
        <v>304</v>
      </c>
      <c r="G110" s="41"/>
      <c r="H110" s="41"/>
      <c r="I110" s="149"/>
      <c r="J110" s="41"/>
      <c r="K110" s="41"/>
      <c r="L110" s="45"/>
      <c r="M110" s="244"/>
      <c r="N110" s="245"/>
      <c r="O110" s="86"/>
      <c r="P110" s="86"/>
      <c r="Q110" s="86"/>
      <c r="R110" s="86"/>
      <c r="S110" s="86"/>
      <c r="T110" s="87"/>
      <c r="U110" s="39"/>
      <c r="V110" s="39"/>
      <c r="W110" s="39"/>
      <c r="X110" s="39"/>
      <c r="Y110" s="39"/>
      <c r="Z110" s="39"/>
      <c r="AA110" s="39"/>
      <c r="AB110" s="39"/>
      <c r="AC110" s="39"/>
      <c r="AD110" s="39"/>
      <c r="AE110" s="39"/>
      <c r="AT110" s="17" t="s">
        <v>244</v>
      </c>
      <c r="AU110" s="17" t="s">
        <v>87</v>
      </c>
    </row>
    <row r="111" s="13" customFormat="1">
      <c r="A111" s="13"/>
      <c r="B111" s="247"/>
      <c r="C111" s="248"/>
      <c r="D111" s="242" t="s">
        <v>248</v>
      </c>
      <c r="E111" s="249" t="s">
        <v>39</v>
      </c>
      <c r="F111" s="250" t="s">
        <v>805</v>
      </c>
      <c r="G111" s="248"/>
      <c r="H111" s="251">
        <v>574</v>
      </c>
      <c r="I111" s="252"/>
      <c r="J111" s="248"/>
      <c r="K111" s="248"/>
      <c r="L111" s="253"/>
      <c r="M111" s="254"/>
      <c r="N111" s="255"/>
      <c r="O111" s="255"/>
      <c r="P111" s="255"/>
      <c r="Q111" s="255"/>
      <c r="R111" s="255"/>
      <c r="S111" s="255"/>
      <c r="T111" s="256"/>
      <c r="U111" s="13"/>
      <c r="V111" s="13"/>
      <c r="W111" s="13"/>
      <c r="X111" s="13"/>
      <c r="Y111" s="13"/>
      <c r="Z111" s="13"/>
      <c r="AA111" s="13"/>
      <c r="AB111" s="13"/>
      <c r="AC111" s="13"/>
      <c r="AD111" s="13"/>
      <c r="AE111" s="13"/>
      <c r="AT111" s="257" t="s">
        <v>248</v>
      </c>
      <c r="AU111" s="257" t="s">
        <v>87</v>
      </c>
      <c r="AV111" s="13" t="s">
        <v>89</v>
      </c>
      <c r="AW111" s="13" t="s">
        <v>41</v>
      </c>
      <c r="AX111" s="13" t="s">
        <v>80</v>
      </c>
      <c r="AY111" s="257" t="s">
        <v>235</v>
      </c>
    </row>
    <row r="112" s="14" customFormat="1">
      <c r="A112" s="14"/>
      <c r="B112" s="258"/>
      <c r="C112" s="259"/>
      <c r="D112" s="242" t="s">
        <v>248</v>
      </c>
      <c r="E112" s="260" t="s">
        <v>789</v>
      </c>
      <c r="F112" s="261" t="s">
        <v>250</v>
      </c>
      <c r="G112" s="259"/>
      <c r="H112" s="262">
        <v>574</v>
      </c>
      <c r="I112" s="263"/>
      <c r="J112" s="259"/>
      <c r="K112" s="259"/>
      <c r="L112" s="264"/>
      <c r="M112" s="265"/>
      <c r="N112" s="266"/>
      <c r="O112" s="266"/>
      <c r="P112" s="266"/>
      <c r="Q112" s="266"/>
      <c r="R112" s="266"/>
      <c r="S112" s="266"/>
      <c r="T112" s="267"/>
      <c r="U112" s="14"/>
      <c r="V112" s="14"/>
      <c r="W112" s="14"/>
      <c r="X112" s="14"/>
      <c r="Y112" s="14"/>
      <c r="Z112" s="14"/>
      <c r="AA112" s="14"/>
      <c r="AB112" s="14"/>
      <c r="AC112" s="14"/>
      <c r="AD112" s="14"/>
      <c r="AE112" s="14"/>
      <c r="AT112" s="268" t="s">
        <v>248</v>
      </c>
      <c r="AU112" s="268" t="s">
        <v>87</v>
      </c>
      <c r="AV112" s="14" t="s">
        <v>242</v>
      </c>
      <c r="AW112" s="14" t="s">
        <v>41</v>
      </c>
      <c r="AX112" s="14" t="s">
        <v>87</v>
      </c>
      <c r="AY112" s="268" t="s">
        <v>235</v>
      </c>
    </row>
    <row r="113" s="2" customFormat="1" ht="21.75" customHeight="1">
      <c r="A113" s="39"/>
      <c r="B113" s="40"/>
      <c r="C113" s="269" t="s">
        <v>275</v>
      </c>
      <c r="D113" s="269" t="s">
        <v>290</v>
      </c>
      <c r="E113" s="270" t="s">
        <v>308</v>
      </c>
      <c r="F113" s="271" t="s">
        <v>309</v>
      </c>
      <c r="G113" s="272" t="s">
        <v>191</v>
      </c>
      <c r="H113" s="273">
        <v>100</v>
      </c>
      <c r="I113" s="274"/>
      <c r="J113" s="275">
        <f>ROUND(I113*H113,2)</f>
        <v>0</v>
      </c>
      <c r="K113" s="271" t="s">
        <v>241</v>
      </c>
      <c r="L113" s="276"/>
      <c r="M113" s="277" t="s">
        <v>39</v>
      </c>
      <c r="N113" s="278" t="s">
        <v>53</v>
      </c>
      <c r="O113" s="86"/>
      <c r="P113" s="238">
        <f>O113*H113</f>
        <v>0</v>
      </c>
      <c r="Q113" s="238">
        <v>0.00123</v>
      </c>
      <c r="R113" s="238">
        <f>Q113*H113</f>
        <v>0.123</v>
      </c>
      <c r="S113" s="238">
        <v>0</v>
      </c>
      <c r="T113" s="239">
        <f>S113*H113</f>
        <v>0</v>
      </c>
      <c r="U113" s="39"/>
      <c r="V113" s="39"/>
      <c r="W113" s="39"/>
      <c r="X113" s="39"/>
      <c r="Y113" s="39"/>
      <c r="Z113" s="39"/>
      <c r="AA113" s="39"/>
      <c r="AB113" s="39"/>
      <c r="AC113" s="39"/>
      <c r="AD113" s="39"/>
      <c r="AE113" s="39"/>
      <c r="AR113" s="240" t="s">
        <v>289</v>
      </c>
      <c r="AT113" s="240" t="s">
        <v>290</v>
      </c>
      <c r="AU113" s="240" t="s">
        <v>87</v>
      </c>
      <c r="AY113" s="17" t="s">
        <v>235</v>
      </c>
      <c r="BE113" s="241">
        <f>IF(N113="základní",J113,0)</f>
        <v>0</v>
      </c>
      <c r="BF113" s="241">
        <f>IF(N113="snížená",J113,0)</f>
        <v>0</v>
      </c>
      <c r="BG113" s="241">
        <f>IF(N113="zákl. přenesená",J113,0)</f>
        <v>0</v>
      </c>
      <c r="BH113" s="241">
        <f>IF(N113="sníž. přenesená",J113,0)</f>
        <v>0</v>
      </c>
      <c r="BI113" s="241">
        <f>IF(N113="nulová",J113,0)</f>
        <v>0</v>
      </c>
      <c r="BJ113" s="17" t="s">
        <v>242</v>
      </c>
      <c r="BK113" s="241">
        <f>ROUND(I113*H113,2)</f>
        <v>0</v>
      </c>
      <c r="BL113" s="17" t="s">
        <v>242</v>
      </c>
      <c r="BM113" s="240" t="s">
        <v>806</v>
      </c>
    </row>
    <row r="114" s="2" customFormat="1">
      <c r="A114" s="39"/>
      <c r="B114" s="40"/>
      <c r="C114" s="41"/>
      <c r="D114" s="242" t="s">
        <v>244</v>
      </c>
      <c r="E114" s="41"/>
      <c r="F114" s="243" t="s">
        <v>309</v>
      </c>
      <c r="G114" s="41"/>
      <c r="H114" s="41"/>
      <c r="I114" s="149"/>
      <c r="J114" s="41"/>
      <c r="K114" s="41"/>
      <c r="L114" s="45"/>
      <c r="M114" s="244"/>
      <c r="N114" s="245"/>
      <c r="O114" s="86"/>
      <c r="P114" s="86"/>
      <c r="Q114" s="86"/>
      <c r="R114" s="86"/>
      <c r="S114" s="86"/>
      <c r="T114" s="87"/>
      <c r="U114" s="39"/>
      <c r="V114" s="39"/>
      <c r="W114" s="39"/>
      <c r="X114" s="39"/>
      <c r="Y114" s="39"/>
      <c r="Z114" s="39"/>
      <c r="AA114" s="39"/>
      <c r="AB114" s="39"/>
      <c r="AC114" s="39"/>
      <c r="AD114" s="39"/>
      <c r="AE114" s="39"/>
      <c r="AT114" s="17" t="s">
        <v>244</v>
      </c>
      <c r="AU114" s="17" t="s">
        <v>87</v>
      </c>
    </row>
    <row r="115" s="13" customFormat="1">
      <c r="A115" s="13"/>
      <c r="B115" s="247"/>
      <c r="C115" s="248"/>
      <c r="D115" s="242" t="s">
        <v>248</v>
      </c>
      <c r="E115" s="249" t="s">
        <v>39</v>
      </c>
      <c r="F115" s="250" t="s">
        <v>807</v>
      </c>
      <c r="G115" s="248"/>
      <c r="H115" s="251">
        <v>100</v>
      </c>
      <c r="I115" s="252"/>
      <c r="J115" s="248"/>
      <c r="K115" s="248"/>
      <c r="L115" s="253"/>
      <c r="M115" s="254"/>
      <c r="N115" s="255"/>
      <c r="O115" s="255"/>
      <c r="P115" s="255"/>
      <c r="Q115" s="255"/>
      <c r="R115" s="255"/>
      <c r="S115" s="255"/>
      <c r="T115" s="256"/>
      <c r="U115" s="13"/>
      <c r="V115" s="13"/>
      <c r="W115" s="13"/>
      <c r="X115" s="13"/>
      <c r="Y115" s="13"/>
      <c r="Z115" s="13"/>
      <c r="AA115" s="13"/>
      <c r="AB115" s="13"/>
      <c r="AC115" s="13"/>
      <c r="AD115" s="13"/>
      <c r="AE115" s="13"/>
      <c r="AT115" s="257" t="s">
        <v>248</v>
      </c>
      <c r="AU115" s="257" t="s">
        <v>87</v>
      </c>
      <c r="AV115" s="13" t="s">
        <v>89</v>
      </c>
      <c r="AW115" s="13" t="s">
        <v>41</v>
      </c>
      <c r="AX115" s="13" t="s">
        <v>80</v>
      </c>
      <c r="AY115" s="257" t="s">
        <v>235</v>
      </c>
    </row>
    <row r="116" s="14" customFormat="1">
      <c r="A116" s="14"/>
      <c r="B116" s="258"/>
      <c r="C116" s="259"/>
      <c r="D116" s="242" t="s">
        <v>248</v>
      </c>
      <c r="E116" s="260" t="s">
        <v>808</v>
      </c>
      <c r="F116" s="261" t="s">
        <v>250</v>
      </c>
      <c r="G116" s="259"/>
      <c r="H116" s="262">
        <v>100</v>
      </c>
      <c r="I116" s="263"/>
      <c r="J116" s="259"/>
      <c r="K116" s="259"/>
      <c r="L116" s="264"/>
      <c r="M116" s="265"/>
      <c r="N116" s="266"/>
      <c r="O116" s="266"/>
      <c r="P116" s="266"/>
      <c r="Q116" s="266"/>
      <c r="R116" s="266"/>
      <c r="S116" s="266"/>
      <c r="T116" s="267"/>
      <c r="U116" s="14"/>
      <c r="V116" s="14"/>
      <c r="W116" s="14"/>
      <c r="X116" s="14"/>
      <c r="Y116" s="14"/>
      <c r="Z116" s="14"/>
      <c r="AA116" s="14"/>
      <c r="AB116" s="14"/>
      <c r="AC116" s="14"/>
      <c r="AD116" s="14"/>
      <c r="AE116" s="14"/>
      <c r="AT116" s="268" t="s">
        <v>248</v>
      </c>
      <c r="AU116" s="268" t="s">
        <v>87</v>
      </c>
      <c r="AV116" s="14" t="s">
        <v>242</v>
      </c>
      <c r="AW116" s="14" t="s">
        <v>41</v>
      </c>
      <c r="AX116" s="14" t="s">
        <v>87</v>
      </c>
      <c r="AY116" s="268" t="s">
        <v>235</v>
      </c>
    </row>
    <row r="117" s="2" customFormat="1" ht="21.75" customHeight="1">
      <c r="A117" s="39"/>
      <c r="B117" s="40"/>
      <c r="C117" s="229" t="s">
        <v>282</v>
      </c>
      <c r="D117" s="229" t="s">
        <v>238</v>
      </c>
      <c r="E117" s="230" t="s">
        <v>324</v>
      </c>
      <c r="F117" s="231" t="s">
        <v>325</v>
      </c>
      <c r="G117" s="232" t="s">
        <v>191</v>
      </c>
      <c r="H117" s="233">
        <v>45</v>
      </c>
      <c r="I117" s="234"/>
      <c r="J117" s="235">
        <f>ROUND(I117*H117,2)</f>
        <v>0</v>
      </c>
      <c r="K117" s="231" t="s">
        <v>241</v>
      </c>
      <c r="L117" s="45"/>
      <c r="M117" s="236" t="s">
        <v>39</v>
      </c>
      <c r="N117" s="237" t="s">
        <v>53</v>
      </c>
      <c r="O117" s="86"/>
      <c r="P117" s="238">
        <f>O117*H117</f>
        <v>0</v>
      </c>
      <c r="Q117" s="238">
        <v>0</v>
      </c>
      <c r="R117" s="238">
        <f>Q117*H117</f>
        <v>0</v>
      </c>
      <c r="S117" s="238">
        <v>0</v>
      </c>
      <c r="T117" s="239">
        <f>S117*H117</f>
        <v>0</v>
      </c>
      <c r="U117" s="39"/>
      <c r="V117" s="39"/>
      <c r="W117" s="39"/>
      <c r="X117" s="39"/>
      <c r="Y117" s="39"/>
      <c r="Z117" s="39"/>
      <c r="AA117" s="39"/>
      <c r="AB117" s="39"/>
      <c r="AC117" s="39"/>
      <c r="AD117" s="39"/>
      <c r="AE117" s="39"/>
      <c r="AR117" s="240" t="s">
        <v>242</v>
      </c>
      <c r="AT117" s="240" t="s">
        <v>238</v>
      </c>
      <c r="AU117" s="240" t="s">
        <v>87</v>
      </c>
      <c r="AY117" s="17" t="s">
        <v>235</v>
      </c>
      <c r="BE117" s="241">
        <f>IF(N117="základní",J117,0)</f>
        <v>0</v>
      </c>
      <c r="BF117" s="241">
        <f>IF(N117="snížená",J117,0)</f>
        <v>0</v>
      </c>
      <c r="BG117" s="241">
        <f>IF(N117="zákl. přenesená",J117,0)</f>
        <v>0</v>
      </c>
      <c r="BH117" s="241">
        <f>IF(N117="sníž. přenesená",J117,0)</f>
        <v>0</v>
      </c>
      <c r="BI117" s="241">
        <f>IF(N117="nulová",J117,0)</f>
        <v>0</v>
      </c>
      <c r="BJ117" s="17" t="s">
        <v>242</v>
      </c>
      <c r="BK117" s="241">
        <f>ROUND(I117*H117,2)</f>
        <v>0</v>
      </c>
      <c r="BL117" s="17" t="s">
        <v>242</v>
      </c>
      <c r="BM117" s="240" t="s">
        <v>809</v>
      </c>
    </row>
    <row r="118" s="2" customFormat="1">
      <c r="A118" s="39"/>
      <c r="B118" s="40"/>
      <c r="C118" s="41"/>
      <c r="D118" s="242" t="s">
        <v>244</v>
      </c>
      <c r="E118" s="41"/>
      <c r="F118" s="243" t="s">
        <v>327</v>
      </c>
      <c r="G118" s="41"/>
      <c r="H118" s="41"/>
      <c r="I118" s="149"/>
      <c r="J118" s="41"/>
      <c r="K118" s="41"/>
      <c r="L118" s="45"/>
      <c r="M118" s="244"/>
      <c r="N118" s="245"/>
      <c r="O118" s="86"/>
      <c r="P118" s="86"/>
      <c r="Q118" s="86"/>
      <c r="R118" s="86"/>
      <c r="S118" s="86"/>
      <c r="T118" s="87"/>
      <c r="U118" s="39"/>
      <c r="V118" s="39"/>
      <c r="W118" s="39"/>
      <c r="X118" s="39"/>
      <c r="Y118" s="39"/>
      <c r="Z118" s="39"/>
      <c r="AA118" s="39"/>
      <c r="AB118" s="39"/>
      <c r="AC118" s="39"/>
      <c r="AD118" s="39"/>
      <c r="AE118" s="39"/>
      <c r="AT118" s="17" t="s">
        <v>244</v>
      </c>
      <c r="AU118" s="17" t="s">
        <v>87</v>
      </c>
    </row>
    <row r="119" s="2" customFormat="1">
      <c r="A119" s="39"/>
      <c r="B119" s="40"/>
      <c r="C119" s="41"/>
      <c r="D119" s="242" t="s">
        <v>246</v>
      </c>
      <c r="E119" s="41"/>
      <c r="F119" s="246" t="s">
        <v>328</v>
      </c>
      <c r="G119" s="41"/>
      <c r="H119" s="41"/>
      <c r="I119" s="149"/>
      <c r="J119" s="41"/>
      <c r="K119" s="41"/>
      <c r="L119" s="45"/>
      <c r="M119" s="244"/>
      <c r="N119" s="245"/>
      <c r="O119" s="86"/>
      <c r="P119" s="86"/>
      <c r="Q119" s="86"/>
      <c r="R119" s="86"/>
      <c r="S119" s="86"/>
      <c r="T119" s="87"/>
      <c r="U119" s="39"/>
      <c r="V119" s="39"/>
      <c r="W119" s="39"/>
      <c r="X119" s="39"/>
      <c r="Y119" s="39"/>
      <c r="Z119" s="39"/>
      <c r="AA119" s="39"/>
      <c r="AB119" s="39"/>
      <c r="AC119" s="39"/>
      <c r="AD119" s="39"/>
      <c r="AE119" s="39"/>
      <c r="AT119" s="17" t="s">
        <v>246</v>
      </c>
      <c r="AU119" s="17" t="s">
        <v>87</v>
      </c>
    </row>
    <row r="120" s="13" customFormat="1">
      <c r="A120" s="13"/>
      <c r="B120" s="247"/>
      <c r="C120" s="248"/>
      <c r="D120" s="242" t="s">
        <v>248</v>
      </c>
      <c r="E120" s="249" t="s">
        <v>39</v>
      </c>
      <c r="F120" s="250" t="s">
        <v>810</v>
      </c>
      <c r="G120" s="248"/>
      <c r="H120" s="251">
        <v>45</v>
      </c>
      <c r="I120" s="252"/>
      <c r="J120" s="248"/>
      <c r="K120" s="248"/>
      <c r="L120" s="253"/>
      <c r="M120" s="254"/>
      <c r="N120" s="255"/>
      <c r="O120" s="255"/>
      <c r="P120" s="255"/>
      <c r="Q120" s="255"/>
      <c r="R120" s="255"/>
      <c r="S120" s="255"/>
      <c r="T120" s="256"/>
      <c r="U120" s="13"/>
      <c r="V120" s="13"/>
      <c r="W120" s="13"/>
      <c r="X120" s="13"/>
      <c r="Y120" s="13"/>
      <c r="Z120" s="13"/>
      <c r="AA120" s="13"/>
      <c r="AB120" s="13"/>
      <c r="AC120" s="13"/>
      <c r="AD120" s="13"/>
      <c r="AE120" s="13"/>
      <c r="AT120" s="257" t="s">
        <v>248</v>
      </c>
      <c r="AU120" s="257" t="s">
        <v>87</v>
      </c>
      <c r="AV120" s="13" t="s">
        <v>89</v>
      </c>
      <c r="AW120" s="13" t="s">
        <v>41</v>
      </c>
      <c r="AX120" s="13" t="s">
        <v>80</v>
      </c>
      <c r="AY120" s="257" t="s">
        <v>235</v>
      </c>
    </row>
    <row r="121" s="14" customFormat="1">
      <c r="A121" s="14"/>
      <c r="B121" s="258"/>
      <c r="C121" s="259"/>
      <c r="D121" s="242" t="s">
        <v>248</v>
      </c>
      <c r="E121" s="260" t="s">
        <v>39</v>
      </c>
      <c r="F121" s="261" t="s">
        <v>250</v>
      </c>
      <c r="G121" s="259"/>
      <c r="H121" s="262">
        <v>45</v>
      </c>
      <c r="I121" s="263"/>
      <c r="J121" s="259"/>
      <c r="K121" s="259"/>
      <c r="L121" s="264"/>
      <c r="M121" s="265"/>
      <c r="N121" s="266"/>
      <c r="O121" s="266"/>
      <c r="P121" s="266"/>
      <c r="Q121" s="266"/>
      <c r="R121" s="266"/>
      <c r="S121" s="266"/>
      <c r="T121" s="267"/>
      <c r="U121" s="14"/>
      <c r="V121" s="14"/>
      <c r="W121" s="14"/>
      <c r="X121" s="14"/>
      <c r="Y121" s="14"/>
      <c r="Z121" s="14"/>
      <c r="AA121" s="14"/>
      <c r="AB121" s="14"/>
      <c r="AC121" s="14"/>
      <c r="AD121" s="14"/>
      <c r="AE121" s="14"/>
      <c r="AT121" s="268" t="s">
        <v>248</v>
      </c>
      <c r="AU121" s="268" t="s">
        <v>87</v>
      </c>
      <c r="AV121" s="14" t="s">
        <v>242</v>
      </c>
      <c r="AW121" s="14" t="s">
        <v>41</v>
      </c>
      <c r="AX121" s="14" t="s">
        <v>87</v>
      </c>
      <c r="AY121" s="268" t="s">
        <v>235</v>
      </c>
    </row>
    <row r="122" s="2" customFormat="1" ht="21.75" customHeight="1">
      <c r="A122" s="39"/>
      <c r="B122" s="40"/>
      <c r="C122" s="229" t="s">
        <v>289</v>
      </c>
      <c r="D122" s="229" t="s">
        <v>238</v>
      </c>
      <c r="E122" s="230" t="s">
        <v>703</v>
      </c>
      <c r="F122" s="231" t="s">
        <v>704</v>
      </c>
      <c r="G122" s="232" t="s">
        <v>191</v>
      </c>
      <c r="H122" s="233">
        <v>574</v>
      </c>
      <c r="I122" s="234"/>
      <c r="J122" s="235">
        <f>ROUND(I122*H122,2)</f>
        <v>0</v>
      </c>
      <c r="K122" s="231" t="s">
        <v>241</v>
      </c>
      <c r="L122" s="45"/>
      <c r="M122" s="236" t="s">
        <v>39</v>
      </c>
      <c r="N122" s="237" t="s">
        <v>53</v>
      </c>
      <c r="O122" s="86"/>
      <c r="P122" s="238">
        <f>O122*H122</f>
        <v>0</v>
      </c>
      <c r="Q122" s="238">
        <v>0</v>
      </c>
      <c r="R122" s="238">
        <f>Q122*H122</f>
        <v>0</v>
      </c>
      <c r="S122" s="238">
        <v>0</v>
      </c>
      <c r="T122" s="239">
        <f>S122*H122</f>
        <v>0</v>
      </c>
      <c r="U122" s="39"/>
      <c r="V122" s="39"/>
      <c r="W122" s="39"/>
      <c r="X122" s="39"/>
      <c r="Y122" s="39"/>
      <c r="Z122" s="39"/>
      <c r="AA122" s="39"/>
      <c r="AB122" s="39"/>
      <c r="AC122" s="39"/>
      <c r="AD122" s="39"/>
      <c r="AE122" s="39"/>
      <c r="AR122" s="240" t="s">
        <v>242</v>
      </c>
      <c r="AT122" s="240" t="s">
        <v>238</v>
      </c>
      <c r="AU122" s="240" t="s">
        <v>87</v>
      </c>
      <c r="AY122" s="17" t="s">
        <v>235</v>
      </c>
      <c r="BE122" s="241">
        <f>IF(N122="základní",J122,0)</f>
        <v>0</v>
      </c>
      <c r="BF122" s="241">
        <f>IF(N122="snížená",J122,0)</f>
        <v>0</v>
      </c>
      <c r="BG122" s="241">
        <f>IF(N122="zákl. přenesená",J122,0)</f>
        <v>0</v>
      </c>
      <c r="BH122" s="241">
        <f>IF(N122="sníž. přenesená",J122,0)</f>
        <v>0</v>
      </c>
      <c r="BI122" s="241">
        <f>IF(N122="nulová",J122,0)</f>
        <v>0</v>
      </c>
      <c r="BJ122" s="17" t="s">
        <v>242</v>
      </c>
      <c r="BK122" s="241">
        <f>ROUND(I122*H122,2)</f>
        <v>0</v>
      </c>
      <c r="BL122" s="17" t="s">
        <v>242</v>
      </c>
      <c r="BM122" s="240" t="s">
        <v>811</v>
      </c>
    </row>
    <row r="123" s="2" customFormat="1">
      <c r="A123" s="39"/>
      <c r="B123" s="40"/>
      <c r="C123" s="41"/>
      <c r="D123" s="242" t="s">
        <v>244</v>
      </c>
      <c r="E123" s="41"/>
      <c r="F123" s="243" t="s">
        <v>706</v>
      </c>
      <c r="G123" s="41"/>
      <c r="H123" s="41"/>
      <c r="I123" s="149"/>
      <c r="J123" s="41"/>
      <c r="K123" s="41"/>
      <c r="L123" s="45"/>
      <c r="M123" s="244"/>
      <c r="N123" s="245"/>
      <c r="O123" s="86"/>
      <c r="P123" s="86"/>
      <c r="Q123" s="86"/>
      <c r="R123" s="86"/>
      <c r="S123" s="86"/>
      <c r="T123" s="87"/>
      <c r="U123" s="39"/>
      <c r="V123" s="39"/>
      <c r="W123" s="39"/>
      <c r="X123" s="39"/>
      <c r="Y123" s="39"/>
      <c r="Z123" s="39"/>
      <c r="AA123" s="39"/>
      <c r="AB123" s="39"/>
      <c r="AC123" s="39"/>
      <c r="AD123" s="39"/>
      <c r="AE123" s="39"/>
      <c r="AT123" s="17" t="s">
        <v>244</v>
      </c>
      <c r="AU123" s="17" t="s">
        <v>87</v>
      </c>
    </row>
    <row r="124" s="2" customFormat="1">
      <c r="A124" s="39"/>
      <c r="B124" s="40"/>
      <c r="C124" s="41"/>
      <c r="D124" s="242" t="s">
        <v>246</v>
      </c>
      <c r="E124" s="41"/>
      <c r="F124" s="246" t="s">
        <v>707</v>
      </c>
      <c r="G124" s="41"/>
      <c r="H124" s="41"/>
      <c r="I124" s="149"/>
      <c r="J124" s="41"/>
      <c r="K124" s="41"/>
      <c r="L124" s="45"/>
      <c r="M124" s="244"/>
      <c r="N124" s="245"/>
      <c r="O124" s="86"/>
      <c r="P124" s="86"/>
      <c r="Q124" s="86"/>
      <c r="R124" s="86"/>
      <c r="S124" s="86"/>
      <c r="T124" s="87"/>
      <c r="U124" s="39"/>
      <c r="V124" s="39"/>
      <c r="W124" s="39"/>
      <c r="X124" s="39"/>
      <c r="Y124" s="39"/>
      <c r="Z124" s="39"/>
      <c r="AA124" s="39"/>
      <c r="AB124" s="39"/>
      <c r="AC124" s="39"/>
      <c r="AD124" s="39"/>
      <c r="AE124" s="39"/>
      <c r="AT124" s="17" t="s">
        <v>246</v>
      </c>
      <c r="AU124" s="17" t="s">
        <v>87</v>
      </c>
    </row>
    <row r="125" s="13" customFormat="1">
      <c r="A125" s="13"/>
      <c r="B125" s="247"/>
      <c r="C125" s="248"/>
      <c r="D125" s="242" t="s">
        <v>248</v>
      </c>
      <c r="E125" s="249" t="s">
        <v>39</v>
      </c>
      <c r="F125" s="250" t="s">
        <v>789</v>
      </c>
      <c r="G125" s="248"/>
      <c r="H125" s="251">
        <v>574</v>
      </c>
      <c r="I125" s="252"/>
      <c r="J125" s="248"/>
      <c r="K125" s="248"/>
      <c r="L125" s="253"/>
      <c r="M125" s="254"/>
      <c r="N125" s="255"/>
      <c r="O125" s="255"/>
      <c r="P125" s="255"/>
      <c r="Q125" s="255"/>
      <c r="R125" s="255"/>
      <c r="S125" s="255"/>
      <c r="T125" s="256"/>
      <c r="U125" s="13"/>
      <c r="V125" s="13"/>
      <c r="W125" s="13"/>
      <c r="X125" s="13"/>
      <c r="Y125" s="13"/>
      <c r="Z125" s="13"/>
      <c r="AA125" s="13"/>
      <c r="AB125" s="13"/>
      <c r="AC125" s="13"/>
      <c r="AD125" s="13"/>
      <c r="AE125" s="13"/>
      <c r="AT125" s="257" t="s">
        <v>248</v>
      </c>
      <c r="AU125" s="257" t="s">
        <v>87</v>
      </c>
      <c r="AV125" s="13" t="s">
        <v>89</v>
      </c>
      <c r="AW125" s="13" t="s">
        <v>41</v>
      </c>
      <c r="AX125" s="13" t="s">
        <v>80</v>
      </c>
      <c r="AY125" s="257" t="s">
        <v>235</v>
      </c>
    </row>
    <row r="126" s="14" customFormat="1">
      <c r="A126" s="14"/>
      <c r="B126" s="258"/>
      <c r="C126" s="259"/>
      <c r="D126" s="242" t="s">
        <v>248</v>
      </c>
      <c r="E126" s="260" t="s">
        <v>39</v>
      </c>
      <c r="F126" s="261" t="s">
        <v>250</v>
      </c>
      <c r="G126" s="259"/>
      <c r="H126" s="262">
        <v>574</v>
      </c>
      <c r="I126" s="263"/>
      <c r="J126" s="259"/>
      <c r="K126" s="259"/>
      <c r="L126" s="264"/>
      <c r="M126" s="265"/>
      <c r="N126" s="266"/>
      <c r="O126" s="266"/>
      <c r="P126" s="266"/>
      <c r="Q126" s="266"/>
      <c r="R126" s="266"/>
      <c r="S126" s="266"/>
      <c r="T126" s="267"/>
      <c r="U126" s="14"/>
      <c r="V126" s="14"/>
      <c r="W126" s="14"/>
      <c r="X126" s="14"/>
      <c r="Y126" s="14"/>
      <c r="Z126" s="14"/>
      <c r="AA126" s="14"/>
      <c r="AB126" s="14"/>
      <c r="AC126" s="14"/>
      <c r="AD126" s="14"/>
      <c r="AE126" s="14"/>
      <c r="AT126" s="268" t="s">
        <v>248</v>
      </c>
      <c r="AU126" s="268" t="s">
        <v>87</v>
      </c>
      <c r="AV126" s="14" t="s">
        <v>242</v>
      </c>
      <c r="AW126" s="14" t="s">
        <v>41</v>
      </c>
      <c r="AX126" s="14" t="s">
        <v>87</v>
      </c>
      <c r="AY126" s="268" t="s">
        <v>235</v>
      </c>
    </row>
    <row r="127" s="2" customFormat="1" ht="21.75" customHeight="1">
      <c r="A127" s="39"/>
      <c r="B127" s="40"/>
      <c r="C127" s="229" t="s">
        <v>297</v>
      </c>
      <c r="D127" s="229" t="s">
        <v>238</v>
      </c>
      <c r="E127" s="230" t="s">
        <v>359</v>
      </c>
      <c r="F127" s="231" t="s">
        <v>360</v>
      </c>
      <c r="G127" s="232" t="s">
        <v>197</v>
      </c>
      <c r="H127" s="233">
        <v>250</v>
      </c>
      <c r="I127" s="234"/>
      <c r="J127" s="235">
        <f>ROUND(I127*H127,2)</f>
        <v>0</v>
      </c>
      <c r="K127" s="231" t="s">
        <v>241</v>
      </c>
      <c r="L127" s="45"/>
      <c r="M127" s="236" t="s">
        <v>39</v>
      </c>
      <c r="N127" s="237" t="s">
        <v>53</v>
      </c>
      <c r="O127" s="86"/>
      <c r="P127" s="238">
        <f>O127*H127</f>
        <v>0</v>
      </c>
      <c r="Q127" s="238">
        <v>0</v>
      </c>
      <c r="R127" s="238">
        <f>Q127*H127</f>
        <v>0</v>
      </c>
      <c r="S127" s="238">
        <v>0</v>
      </c>
      <c r="T127" s="239">
        <f>S127*H127</f>
        <v>0</v>
      </c>
      <c r="U127" s="39"/>
      <c r="V127" s="39"/>
      <c r="W127" s="39"/>
      <c r="X127" s="39"/>
      <c r="Y127" s="39"/>
      <c r="Z127" s="39"/>
      <c r="AA127" s="39"/>
      <c r="AB127" s="39"/>
      <c r="AC127" s="39"/>
      <c r="AD127" s="39"/>
      <c r="AE127" s="39"/>
      <c r="AR127" s="240" t="s">
        <v>242</v>
      </c>
      <c r="AT127" s="240" t="s">
        <v>238</v>
      </c>
      <c r="AU127" s="240" t="s">
        <v>87</v>
      </c>
      <c r="AY127" s="17" t="s">
        <v>235</v>
      </c>
      <c r="BE127" s="241">
        <f>IF(N127="základní",J127,0)</f>
        <v>0</v>
      </c>
      <c r="BF127" s="241">
        <f>IF(N127="snížená",J127,0)</f>
        <v>0</v>
      </c>
      <c r="BG127" s="241">
        <f>IF(N127="zákl. přenesená",J127,0)</f>
        <v>0</v>
      </c>
      <c r="BH127" s="241">
        <f>IF(N127="sníž. přenesená",J127,0)</f>
        <v>0</v>
      </c>
      <c r="BI127" s="241">
        <f>IF(N127="nulová",J127,0)</f>
        <v>0</v>
      </c>
      <c r="BJ127" s="17" t="s">
        <v>242</v>
      </c>
      <c r="BK127" s="241">
        <f>ROUND(I127*H127,2)</f>
        <v>0</v>
      </c>
      <c r="BL127" s="17" t="s">
        <v>242</v>
      </c>
      <c r="BM127" s="240" t="s">
        <v>812</v>
      </c>
    </row>
    <row r="128" s="2" customFormat="1">
      <c r="A128" s="39"/>
      <c r="B128" s="40"/>
      <c r="C128" s="41"/>
      <c r="D128" s="242" t="s">
        <v>244</v>
      </c>
      <c r="E128" s="41"/>
      <c r="F128" s="243" t="s">
        <v>362</v>
      </c>
      <c r="G128" s="41"/>
      <c r="H128" s="41"/>
      <c r="I128" s="149"/>
      <c r="J128" s="41"/>
      <c r="K128" s="41"/>
      <c r="L128" s="45"/>
      <c r="M128" s="244"/>
      <c r="N128" s="245"/>
      <c r="O128" s="86"/>
      <c r="P128" s="86"/>
      <c r="Q128" s="86"/>
      <c r="R128" s="86"/>
      <c r="S128" s="86"/>
      <c r="T128" s="87"/>
      <c r="U128" s="39"/>
      <c r="V128" s="39"/>
      <c r="W128" s="39"/>
      <c r="X128" s="39"/>
      <c r="Y128" s="39"/>
      <c r="Z128" s="39"/>
      <c r="AA128" s="39"/>
      <c r="AB128" s="39"/>
      <c r="AC128" s="39"/>
      <c r="AD128" s="39"/>
      <c r="AE128" s="39"/>
      <c r="AT128" s="17" t="s">
        <v>244</v>
      </c>
      <c r="AU128" s="17" t="s">
        <v>87</v>
      </c>
    </row>
    <row r="129" s="2" customFormat="1">
      <c r="A129" s="39"/>
      <c r="B129" s="40"/>
      <c r="C129" s="41"/>
      <c r="D129" s="242" t="s">
        <v>246</v>
      </c>
      <c r="E129" s="41"/>
      <c r="F129" s="246" t="s">
        <v>363</v>
      </c>
      <c r="G129" s="41"/>
      <c r="H129" s="41"/>
      <c r="I129" s="149"/>
      <c r="J129" s="41"/>
      <c r="K129" s="41"/>
      <c r="L129" s="45"/>
      <c r="M129" s="244"/>
      <c r="N129" s="245"/>
      <c r="O129" s="86"/>
      <c r="P129" s="86"/>
      <c r="Q129" s="86"/>
      <c r="R129" s="86"/>
      <c r="S129" s="86"/>
      <c r="T129" s="87"/>
      <c r="U129" s="39"/>
      <c r="V129" s="39"/>
      <c r="W129" s="39"/>
      <c r="X129" s="39"/>
      <c r="Y129" s="39"/>
      <c r="Z129" s="39"/>
      <c r="AA129" s="39"/>
      <c r="AB129" s="39"/>
      <c r="AC129" s="39"/>
      <c r="AD129" s="39"/>
      <c r="AE129" s="39"/>
      <c r="AT129" s="17" t="s">
        <v>246</v>
      </c>
      <c r="AU129" s="17" t="s">
        <v>87</v>
      </c>
    </row>
    <row r="130" s="13" customFormat="1">
      <c r="A130" s="13"/>
      <c r="B130" s="247"/>
      <c r="C130" s="248"/>
      <c r="D130" s="242" t="s">
        <v>248</v>
      </c>
      <c r="E130" s="249" t="s">
        <v>39</v>
      </c>
      <c r="F130" s="250" t="s">
        <v>788</v>
      </c>
      <c r="G130" s="248"/>
      <c r="H130" s="251">
        <v>250</v>
      </c>
      <c r="I130" s="252"/>
      <c r="J130" s="248"/>
      <c r="K130" s="248"/>
      <c r="L130" s="253"/>
      <c r="M130" s="254"/>
      <c r="N130" s="255"/>
      <c r="O130" s="255"/>
      <c r="P130" s="255"/>
      <c r="Q130" s="255"/>
      <c r="R130" s="255"/>
      <c r="S130" s="255"/>
      <c r="T130" s="256"/>
      <c r="U130" s="13"/>
      <c r="V130" s="13"/>
      <c r="W130" s="13"/>
      <c r="X130" s="13"/>
      <c r="Y130" s="13"/>
      <c r="Z130" s="13"/>
      <c r="AA130" s="13"/>
      <c r="AB130" s="13"/>
      <c r="AC130" s="13"/>
      <c r="AD130" s="13"/>
      <c r="AE130" s="13"/>
      <c r="AT130" s="257" t="s">
        <v>248</v>
      </c>
      <c r="AU130" s="257" t="s">
        <v>87</v>
      </c>
      <c r="AV130" s="13" t="s">
        <v>89</v>
      </c>
      <c r="AW130" s="13" t="s">
        <v>41</v>
      </c>
      <c r="AX130" s="13" t="s">
        <v>80</v>
      </c>
      <c r="AY130" s="257" t="s">
        <v>235</v>
      </c>
    </row>
    <row r="131" s="14" customFormat="1">
      <c r="A131" s="14"/>
      <c r="B131" s="258"/>
      <c r="C131" s="259"/>
      <c r="D131" s="242" t="s">
        <v>248</v>
      </c>
      <c r="E131" s="260" t="s">
        <v>39</v>
      </c>
      <c r="F131" s="261" t="s">
        <v>250</v>
      </c>
      <c r="G131" s="259"/>
      <c r="H131" s="262">
        <v>250</v>
      </c>
      <c r="I131" s="263"/>
      <c r="J131" s="259"/>
      <c r="K131" s="259"/>
      <c r="L131" s="264"/>
      <c r="M131" s="265"/>
      <c r="N131" s="266"/>
      <c r="O131" s="266"/>
      <c r="P131" s="266"/>
      <c r="Q131" s="266"/>
      <c r="R131" s="266"/>
      <c r="S131" s="266"/>
      <c r="T131" s="267"/>
      <c r="U131" s="14"/>
      <c r="V131" s="14"/>
      <c r="W131" s="14"/>
      <c r="X131" s="14"/>
      <c r="Y131" s="14"/>
      <c r="Z131" s="14"/>
      <c r="AA131" s="14"/>
      <c r="AB131" s="14"/>
      <c r="AC131" s="14"/>
      <c r="AD131" s="14"/>
      <c r="AE131" s="14"/>
      <c r="AT131" s="268" t="s">
        <v>248</v>
      </c>
      <c r="AU131" s="268" t="s">
        <v>87</v>
      </c>
      <c r="AV131" s="14" t="s">
        <v>242</v>
      </c>
      <c r="AW131" s="14" t="s">
        <v>41</v>
      </c>
      <c r="AX131" s="14" t="s">
        <v>87</v>
      </c>
      <c r="AY131" s="268" t="s">
        <v>235</v>
      </c>
    </row>
    <row r="132" s="2" customFormat="1" ht="21.75" customHeight="1">
      <c r="A132" s="39"/>
      <c r="B132" s="40"/>
      <c r="C132" s="229" t="s">
        <v>302</v>
      </c>
      <c r="D132" s="229" t="s">
        <v>238</v>
      </c>
      <c r="E132" s="230" t="s">
        <v>365</v>
      </c>
      <c r="F132" s="231" t="s">
        <v>366</v>
      </c>
      <c r="G132" s="232" t="s">
        <v>367</v>
      </c>
      <c r="H132" s="233">
        <v>5</v>
      </c>
      <c r="I132" s="234"/>
      <c r="J132" s="235">
        <f>ROUND(I132*H132,2)</f>
        <v>0</v>
      </c>
      <c r="K132" s="231" t="s">
        <v>241</v>
      </c>
      <c r="L132" s="45"/>
      <c r="M132" s="236" t="s">
        <v>39</v>
      </c>
      <c r="N132" s="237" t="s">
        <v>53</v>
      </c>
      <c r="O132" s="86"/>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242</v>
      </c>
      <c r="AT132" s="240" t="s">
        <v>238</v>
      </c>
      <c r="AU132" s="240" t="s">
        <v>87</v>
      </c>
      <c r="AY132" s="17" t="s">
        <v>235</v>
      </c>
      <c r="BE132" s="241">
        <f>IF(N132="základní",J132,0)</f>
        <v>0</v>
      </c>
      <c r="BF132" s="241">
        <f>IF(N132="snížená",J132,0)</f>
        <v>0</v>
      </c>
      <c r="BG132" s="241">
        <f>IF(N132="zákl. přenesená",J132,0)</f>
        <v>0</v>
      </c>
      <c r="BH132" s="241">
        <f>IF(N132="sníž. přenesená",J132,0)</f>
        <v>0</v>
      </c>
      <c r="BI132" s="241">
        <f>IF(N132="nulová",J132,0)</f>
        <v>0</v>
      </c>
      <c r="BJ132" s="17" t="s">
        <v>242</v>
      </c>
      <c r="BK132" s="241">
        <f>ROUND(I132*H132,2)</f>
        <v>0</v>
      </c>
      <c r="BL132" s="17" t="s">
        <v>242</v>
      </c>
      <c r="BM132" s="240" t="s">
        <v>813</v>
      </c>
    </row>
    <row r="133" s="2" customFormat="1">
      <c r="A133" s="39"/>
      <c r="B133" s="40"/>
      <c r="C133" s="41"/>
      <c r="D133" s="242" t="s">
        <v>244</v>
      </c>
      <c r="E133" s="41"/>
      <c r="F133" s="243" t="s">
        <v>369</v>
      </c>
      <c r="G133" s="41"/>
      <c r="H133" s="41"/>
      <c r="I133" s="149"/>
      <c r="J133" s="41"/>
      <c r="K133" s="41"/>
      <c r="L133" s="45"/>
      <c r="M133" s="244"/>
      <c r="N133" s="245"/>
      <c r="O133" s="86"/>
      <c r="P133" s="86"/>
      <c r="Q133" s="86"/>
      <c r="R133" s="86"/>
      <c r="S133" s="86"/>
      <c r="T133" s="87"/>
      <c r="U133" s="39"/>
      <c r="V133" s="39"/>
      <c r="W133" s="39"/>
      <c r="X133" s="39"/>
      <c r="Y133" s="39"/>
      <c r="Z133" s="39"/>
      <c r="AA133" s="39"/>
      <c r="AB133" s="39"/>
      <c r="AC133" s="39"/>
      <c r="AD133" s="39"/>
      <c r="AE133" s="39"/>
      <c r="AT133" s="17" t="s">
        <v>244</v>
      </c>
      <c r="AU133" s="17" t="s">
        <v>87</v>
      </c>
    </row>
    <row r="134" s="2" customFormat="1">
      <c r="A134" s="39"/>
      <c r="B134" s="40"/>
      <c r="C134" s="41"/>
      <c r="D134" s="242" t="s">
        <v>246</v>
      </c>
      <c r="E134" s="41"/>
      <c r="F134" s="246" t="s">
        <v>370</v>
      </c>
      <c r="G134" s="41"/>
      <c r="H134" s="41"/>
      <c r="I134" s="149"/>
      <c r="J134" s="41"/>
      <c r="K134" s="41"/>
      <c r="L134" s="45"/>
      <c r="M134" s="244"/>
      <c r="N134" s="245"/>
      <c r="O134" s="86"/>
      <c r="P134" s="86"/>
      <c r="Q134" s="86"/>
      <c r="R134" s="86"/>
      <c r="S134" s="86"/>
      <c r="T134" s="87"/>
      <c r="U134" s="39"/>
      <c r="V134" s="39"/>
      <c r="W134" s="39"/>
      <c r="X134" s="39"/>
      <c r="Y134" s="39"/>
      <c r="Z134" s="39"/>
      <c r="AA134" s="39"/>
      <c r="AB134" s="39"/>
      <c r="AC134" s="39"/>
      <c r="AD134" s="39"/>
      <c r="AE134" s="39"/>
      <c r="AT134" s="17" t="s">
        <v>246</v>
      </c>
      <c r="AU134" s="17" t="s">
        <v>87</v>
      </c>
    </row>
    <row r="135" s="13" customFormat="1">
      <c r="A135" s="13"/>
      <c r="B135" s="247"/>
      <c r="C135" s="248"/>
      <c r="D135" s="242" t="s">
        <v>248</v>
      </c>
      <c r="E135" s="249" t="s">
        <v>39</v>
      </c>
      <c r="F135" s="250" t="s">
        <v>814</v>
      </c>
      <c r="G135" s="248"/>
      <c r="H135" s="251">
        <v>5</v>
      </c>
      <c r="I135" s="252"/>
      <c r="J135" s="248"/>
      <c r="K135" s="248"/>
      <c r="L135" s="253"/>
      <c r="M135" s="254"/>
      <c r="N135" s="255"/>
      <c r="O135" s="255"/>
      <c r="P135" s="255"/>
      <c r="Q135" s="255"/>
      <c r="R135" s="255"/>
      <c r="S135" s="255"/>
      <c r="T135" s="256"/>
      <c r="U135" s="13"/>
      <c r="V135" s="13"/>
      <c r="W135" s="13"/>
      <c r="X135" s="13"/>
      <c r="Y135" s="13"/>
      <c r="Z135" s="13"/>
      <c r="AA135" s="13"/>
      <c r="AB135" s="13"/>
      <c r="AC135" s="13"/>
      <c r="AD135" s="13"/>
      <c r="AE135" s="13"/>
      <c r="AT135" s="257" t="s">
        <v>248</v>
      </c>
      <c r="AU135" s="257" t="s">
        <v>87</v>
      </c>
      <c r="AV135" s="13" t="s">
        <v>89</v>
      </c>
      <c r="AW135" s="13" t="s">
        <v>41</v>
      </c>
      <c r="AX135" s="13" t="s">
        <v>80</v>
      </c>
      <c r="AY135" s="257" t="s">
        <v>235</v>
      </c>
    </row>
    <row r="136" s="14" customFormat="1">
      <c r="A136" s="14"/>
      <c r="B136" s="258"/>
      <c r="C136" s="259"/>
      <c r="D136" s="242" t="s">
        <v>248</v>
      </c>
      <c r="E136" s="260" t="s">
        <v>780</v>
      </c>
      <c r="F136" s="261" t="s">
        <v>250</v>
      </c>
      <c r="G136" s="259"/>
      <c r="H136" s="262">
        <v>5</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248</v>
      </c>
      <c r="AU136" s="268" t="s">
        <v>87</v>
      </c>
      <c r="AV136" s="14" t="s">
        <v>242</v>
      </c>
      <c r="AW136" s="14" t="s">
        <v>41</v>
      </c>
      <c r="AX136" s="14" t="s">
        <v>87</v>
      </c>
      <c r="AY136" s="268" t="s">
        <v>235</v>
      </c>
    </row>
    <row r="137" s="2" customFormat="1" ht="21.75" customHeight="1">
      <c r="A137" s="39"/>
      <c r="B137" s="40"/>
      <c r="C137" s="229" t="s">
        <v>307</v>
      </c>
      <c r="D137" s="229" t="s">
        <v>238</v>
      </c>
      <c r="E137" s="230" t="s">
        <v>372</v>
      </c>
      <c r="F137" s="231" t="s">
        <v>373</v>
      </c>
      <c r="G137" s="232" t="s">
        <v>367</v>
      </c>
      <c r="H137" s="233">
        <v>2</v>
      </c>
      <c r="I137" s="234"/>
      <c r="J137" s="235">
        <f>ROUND(I137*H137,2)</f>
        <v>0</v>
      </c>
      <c r="K137" s="231" t="s">
        <v>241</v>
      </c>
      <c r="L137" s="45"/>
      <c r="M137" s="236" t="s">
        <v>39</v>
      </c>
      <c r="N137" s="237" t="s">
        <v>53</v>
      </c>
      <c r="O137" s="86"/>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242</v>
      </c>
      <c r="AT137" s="240" t="s">
        <v>238</v>
      </c>
      <c r="AU137" s="240" t="s">
        <v>87</v>
      </c>
      <c r="AY137" s="17" t="s">
        <v>235</v>
      </c>
      <c r="BE137" s="241">
        <f>IF(N137="základní",J137,0)</f>
        <v>0</v>
      </c>
      <c r="BF137" s="241">
        <f>IF(N137="snížená",J137,0)</f>
        <v>0</v>
      </c>
      <c r="BG137" s="241">
        <f>IF(N137="zákl. přenesená",J137,0)</f>
        <v>0</v>
      </c>
      <c r="BH137" s="241">
        <f>IF(N137="sníž. přenesená",J137,0)</f>
        <v>0</v>
      </c>
      <c r="BI137" s="241">
        <f>IF(N137="nulová",J137,0)</f>
        <v>0</v>
      </c>
      <c r="BJ137" s="17" t="s">
        <v>242</v>
      </c>
      <c r="BK137" s="241">
        <f>ROUND(I137*H137,2)</f>
        <v>0</v>
      </c>
      <c r="BL137" s="17" t="s">
        <v>242</v>
      </c>
      <c r="BM137" s="240" t="s">
        <v>815</v>
      </c>
    </row>
    <row r="138" s="2" customFormat="1">
      <c r="A138" s="39"/>
      <c r="B138" s="40"/>
      <c r="C138" s="41"/>
      <c r="D138" s="242" t="s">
        <v>244</v>
      </c>
      <c r="E138" s="41"/>
      <c r="F138" s="243" t="s">
        <v>375</v>
      </c>
      <c r="G138" s="41"/>
      <c r="H138" s="41"/>
      <c r="I138" s="149"/>
      <c r="J138" s="41"/>
      <c r="K138" s="41"/>
      <c r="L138" s="45"/>
      <c r="M138" s="244"/>
      <c r="N138" s="245"/>
      <c r="O138" s="86"/>
      <c r="P138" s="86"/>
      <c r="Q138" s="86"/>
      <c r="R138" s="86"/>
      <c r="S138" s="86"/>
      <c r="T138" s="87"/>
      <c r="U138" s="39"/>
      <c r="V138" s="39"/>
      <c r="W138" s="39"/>
      <c r="X138" s="39"/>
      <c r="Y138" s="39"/>
      <c r="Z138" s="39"/>
      <c r="AA138" s="39"/>
      <c r="AB138" s="39"/>
      <c r="AC138" s="39"/>
      <c r="AD138" s="39"/>
      <c r="AE138" s="39"/>
      <c r="AT138" s="17" t="s">
        <v>244</v>
      </c>
      <c r="AU138" s="17" t="s">
        <v>87</v>
      </c>
    </row>
    <row r="139" s="2" customFormat="1">
      <c r="A139" s="39"/>
      <c r="B139" s="40"/>
      <c r="C139" s="41"/>
      <c r="D139" s="242" t="s">
        <v>246</v>
      </c>
      <c r="E139" s="41"/>
      <c r="F139" s="246" t="s">
        <v>376</v>
      </c>
      <c r="G139" s="41"/>
      <c r="H139" s="41"/>
      <c r="I139" s="149"/>
      <c r="J139" s="41"/>
      <c r="K139" s="41"/>
      <c r="L139" s="45"/>
      <c r="M139" s="244"/>
      <c r="N139" s="245"/>
      <c r="O139" s="86"/>
      <c r="P139" s="86"/>
      <c r="Q139" s="86"/>
      <c r="R139" s="86"/>
      <c r="S139" s="86"/>
      <c r="T139" s="87"/>
      <c r="U139" s="39"/>
      <c r="V139" s="39"/>
      <c r="W139" s="39"/>
      <c r="X139" s="39"/>
      <c r="Y139" s="39"/>
      <c r="Z139" s="39"/>
      <c r="AA139" s="39"/>
      <c r="AB139" s="39"/>
      <c r="AC139" s="39"/>
      <c r="AD139" s="39"/>
      <c r="AE139" s="39"/>
      <c r="AT139" s="17" t="s">
        <v>246</v>
      </c>
      <c r="AU139" s="17" t="s">
        <v>87</v>
      </c>
    </row>
    <row r="140" s="13" customFormat="1">
      <c r="A140" s="13"/>
      <c r="B140" s="247"/>
      <c r="C140" s="248"/>
      <c r="D140" s="242" t="s">
        <v>248</v>
      </c>
      <c r="E140" s="249" t="s">
        <v>39</v>
      </c>
      <c r="F140" s="250" t="s">
        <v>816</v>
      </c>
      <c r="G140" s="248"/>
      <c r="H140" s="251">
        <v>2</v>
      </c>
      <c r="I140" s="252"/>
      <c r="J140" s="248"/>
      <c r="K140" s="248"/>
      <c r="L140" s="253"/>
      <c r="M140" s="254"/>
      <c r="N140" s="255"/>
      <c r="O140" s="255"/>
      <c r="P140" s="255"/>
      <c r="Q140" s="255"/>
      <c r="R140" s="255"/>
      <c r="S140" s="255"/>
      <c r="T140" s="256"/>
      <c r="U140" s="13"/>
      <c r="V140" s="13"/>
      <c r="W140" s="13"/>
      <c r="X140" s="13"/>
      <c r="Y140" s="13"/>
      <c r="Z140" s="13"/>
      <c r="AA140" s="13"/>
      <c r="AB140" s="13"/>
      <c r="AC140" s="13"/>
      <c r="AD140" s="13"/>
      <c r="AE140" s="13"/>
      <c r="AT140" s="257" t="s">
        <v>248</v>
      </c>
      <c r="AU140" s="257" t="s">
        <v>87</v>
      </c>
      <c r="AV140" s="13" t="s">
        <v>89</v>
      </c>
      <c r="AW140" s="13" t="s">
        <v>41</v>
      </c>
      <c r="AX140" s="13" t="s">
        <v>80</v>
      </c>
      <c r="AY140" s="257" t="s">
        <v>235</v>
      </c>
    </row>
    <row r="141" s="14" customFormat="1">
      <c r="A141" s="14"/>
      <c r="B141" s="258"/>
      <c r="C141" s="259"/>
      <c r="D141" s="242" t="s">
        <v>248</v>
      </c>
      <c r="E141" s="260" t="s">
        <v>39</v>
      </c>
      <c r="F141" s="261" t="s">
        <v>250</v>
      </c>
      <c r="G141" s="259"/>
      <c r="H141" s="262">
        <v>2</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248</v>
      </c>
      <c r="AU141" s="268" t="s">
        <v>87</v>
      </c>
      <c r="AV141" s="14" t="s">
        <v>242</v>
      </c>
      <c r="AW141" s="14" t="s">
        <v>41</v>
      </c>
      <c r="AX141" s="14" t="s">
        <v>87</v>
      </c>
      <c r="AY141" s="268" t="s">
        <v>235</v>
      </c>
    </row>
    <row r="142" s="2" customFormat="1" ht="33" customHeight="1">
      <c r="A142" s="39"/>
      <c r="B142" s="40"/>
      <c r="C142" s="229" t="s">
        <v>313</v>
      </c>
      <c r="D142" s="229" t="s">
        <v>238</v>
      </c>
      <c r="E142" s="230" t="s">
        <v>378</v>
      </c>
      <c r="F142" s="231" t="s">
        <v>379</v>
      </c>
      <c r="G142" s="232" t="s">
        <v>197</v>
      </c>
      <c r="H142" s="233">
        <v>350</v>
      </c>
      <c r="I142" s="234"/>
      <c r="J142" s="235">
        <f>ROUND(I142*H142,2)</f>
        <v>0</v>
      </c>
      <c r="K142" s="231" t="s">
        <v>241</v>
      </c>
      <c r="L142" s="45"/>
      <c r="M142" s="236" t="s">
        <v>39</v>
      </c>
      <c r="N142" s="237" t="s">
        <v>53</v>
      </c>
      <c r="O142" s="86"/>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242</v>
      </c>
      <c r="AT142" s="240" t="s">
        <v>238</v>
      </c>
      <c r="AU142" s="240" t="s">
        <v>87</v>
      </c>
      <c r="AY142" s="17" t="s">
        <v>235</v>
      </c>
      <c r="BE142" s="241">
        <f>IF(N142="základní",J142,0)</f>
        <v>0</v>
      </c>
      <c r="BF142" s="241">
        <f>IF(N142="snížená",J142,0)</f>
        <v>0</v>
      </c>
      <c r="BG142" s="241">
        <f>IF(N142="zákl. přenesená",J142,0)</f>
        <v>0</v>
      </c>
      <c r="BH142" s="241">
        <f>IF(N142="sníž. přenesená",J142,0)</f>
        <v>0</v>
      </c>
      <c r="BI142" s="241">
        <f>IF(N142="nulová",J142,0)</f>
        <v>0</v>
      </c>
      <c r="BJ142" s="17" t="s">
        <v>242</v>
      </c>
      <c r="BK142" s="241">
        <f>ROUND(I142*H142,2)</f>
        <v>0</v>
      </c>
      <c r="BL142" s="17" t="s">
        <v>242</v>
      </c>
      <c r="BM142" s="240" t="s">
        <v>817</v>
      </c>
    </row>
    <row r="143" s="2" customFormat="1">
      <c r="A143" s="39"/>
      <c r="B143" s="40"/>
      <c r="C143" s="41"/>
      <c r="D143" s="242" t="s">
        <v>244</v>
      </c>
      <c r="E143" s="41"/>
      <c r="F143" s="243" t="s">
        <v>381</v>
      </c>
      <c r="G143" s="41"/>
      <c r="H143" s="41"/>
      <c r="I143" s="149"/>
      <c r="J143" s="41"/>
      <c r="K143" s="41"/>
      <c r="L143" s="45"/>
      <c r="M143" s="244"/>
      <c r="N143" s="245"/>
      <c r="O143" s="86"/>
      <c r="P143" s="86"/>
      <c r="Q143" s="86"/>
      <c r="R143" s="86"/>
      <c r="S143" s="86"/>
      <c r="T143" s="87"/>
      <c r="U143" s="39"/>
      <c r="V143" s="39"/>
      <c r="W143" s="39"/>
      <c r="X143" s="39"/>
      <c r="Y143" s="39"/>
      <c r="Z143" s="39"/>
      <c r="AA143" s="39"/>
      <c r="AB143" s="39"/>
      <c r="AC143" s="39"/>
      <c r="AD143" s="39"/>
      <c r="AE143" s="39"/>
      <c r="AT143" s="17" t="s">
        <v>244</v>
      </c>
      <c r="AU143" s="17" t="s">
        <v>87</v>
      </c>
    </row>
    <row r="144" s="2" customFormat="1">
      <c r="A144" s="39"/>
      <c r="B144" s="40"/>
      <c r="C144" s="41"/>
      <c r="D144" s="242" t="s">
        <v>246</v>
      </c>
      <c r="E144" s="41"/>
      <c r="F144" s="246" t="s">
        <v>382</v>
      </c>
      <c r="G144" s="41"/>
      <c r="H144" s="41"/>
      <c r="I144" s="149"/>
      <c r="J144" s="41"/>
      <c r="K144" s="41"/>
      <c r="L144" s="45"/>
      <c r="M144" s="244"/>
      <c r="N144" s="245"/>
      <c r="O144" s="86"/>
      <c r="P144" s="86"/>
      <c r="Q144" s="86"/>
      <c r="R144" s="86"/>
      <c r="S144" s="86"/>
      <c r="T144" s="87"/>
      <c r="U144" s="39"/>
      <c r="V144" s="39"/>
      <c r="W144" s="39"/>
      <c r="X144" s="39"/>
      <c r="Y144" s="39"/>
      <c r="Z144" s="39"/>
      <c r="AA144" s="39"/>
      <c r="AB144" s="39"/>
      <c r="AC144" s="39"/>
      <c r="AD144" s="39"/>
      <c r="AE144" s="39"/>
      <c r="AT144" s="17" t="s">
        <v>246</v>
      </c>
      <c r="AU144" s="17" t="s">
        <v>87</v>
      </c>
    </row>
    <row r="145" s="13" customFormat="1">
      <c r="A145" s="13"/>
      <c r="B145" s="247"/>
      <c r="C145" s="248"/>
      <c r="D145" s="242" t="s">
        <v>248</v>
      </c>
      <c r="E145" s="249" t="s">
        <v>39</v>
      </c>
      <c r="F145" s="250" t="s">
        <v>818</v>
      </c>
      <c r="G145" s="248"/>
      <c r="H145" s="251">
        <v>350</v>
      </c>
      <c r="I145" s="252"/>
      <c r="J145" s="248"/>
      <c r="K145" s="248"/>
      <c r="L145" s="253"/>
      <c r="M145" s="254"/>
      <c r="N145" s="255"/>
      <c r="O145" s="255"/>
      <c r="P145" s="255"/>
      <c r="Q145" s="255"/>
      <c r="R145" s="255"/>
      <c r="S145" s="255"/>
      <c r="T145" s="256"/>
      <c r="U145" s="13"/>
      <c r="V145" s="13"/>
      <c r="W145" s="13"/>
      <c r="X145" s="13"/>
      <c r="Y145" s="13"/>
      <c r="Z145" s="13"/>
      <c r="AA145" s="13"/>
      <c r="AB145" s="13"/>
      <c r="AC145" s="13"/>
      <c r="AD145" s="13"/>
      <c r="AE145" s="13"/>
      <c r="AT145" s="257" t="s">
        <v>248</v>
      </c>
      <c r="AU145" s="257" t="s">
        <v>87</v>
      </c>
      <c r="AV145" s="13" t="s">
        <v>89</v>
      </c>
      <c r="AW145" s="13" t="s">
        <v>41</v>
      </c>
      <c r="AX145" s="13" t="s">
        <v>80</v>
      </c>
      <c r="AY145" s="257" t="s">
        <v>235</v>
      </c>
    </row>
    <row r="146" s="14" customFormat="1">
      <c r="A146" s="14"/>
      <c r="B146" s="258"/>
      <c r="C146" s="259"/>
      <c r="D146" s="242" t="s">
        <v>248</v>
      </c>
      <c r="E146" s="260" t="s">
        <v>782</v>
      </c>
      <c r="F146" s="261" t="s">
        <v>250</v>
      </c>
      <c r="G146" s="259"/>
      <c r="H146" s="262">
        <v>350</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248</v>
      </c>
      <c r="AU146" s="268" t="s">
        <v>87</v>
      </c>
      <c r="AV146" s="14" t="s">
        <v>242</v>
      </c>
      <c r="AW146" s="14" t="s">
        <v>41</v>
      </c>
      <c r="AX146" s="14" t="s">
        <v>87</v>
      </c>
      <c r="AY146" s="268" t="s">
        <v>235</v>
      </c>
    </row>
    <row r="147" s="12" customFormat="1" ht="25.92" customHeight="1">
      <c r="A147" s="12"/>
      <c r="B147" s="213"/>
      <c r="C147" s="214"/>
      <c r="D147" s="215" t="s">
        <v>79</v>
      </c>
      <c r="E147" s="216" t="s">
        <v>384</v>
      </c>
      <c r="F147" s="216" t="s">
        <v>385</v>
      </c>
      <c r="G147" s="214"/>
      <c r="H147" s="214"/>
      <c r="I147" s="217"/>
      <c r="J147" s="218">
        <f>BK147</f>
        <v>0</v>
      </c>
      <c r="K147" s="214"/>
      <c r="L147" s="219"/>
      <c r="M147" s="220"/>
      <c r="N147" s="221"/>
      <c r="O147" s="221"/>
      <c r="P147" s="222">
        <f>SUM(P148:P157)</f>
        <v>0</v>
      </c>
      <c r="Q147" s="221"/>
      <c r="R147" s="222">
        <f>SUM(R148:R157)</f>
        <v>0</v>
      </c>
      <c r="S147" s="221"/>
      <c r="T147" s="223">
        <f>SUM(T148:T157)</f>
        <v>0</v>
      </c>
      <c r="U147" s="12"/>
      <c r="V147" s="12"/>
      <c r="W147" s="12"/>
      <c r="X147" s="12"/>
      <c r="Y147" s="12"/>
      <c r="Z147" s="12"/>
      <c r="AA147" s="12"/>
      <c r="AB147" s="12"/>
      <c r="AC147" s="12"/>
      <c r="AD147" s="12"/>
      <c r="AE147" s="12"/>
      <c r="AR147" s="224" t="s">
        <v>242</v>
      </c>
      <c r="AT147" s="225" t="s">
        <v>79</v>
      </c>
      <c r="AU147" s="225" t="s">
        <v>80</v>
      </c>
      <c r="AY147" s="224" t="s">
        <v>235</v>
      </c>
      <c r="BK147" s="226">
        <f>SUM(BK148:BK157)</f>
        <v>0</v>
      </c>
    </row>
    <row r="148" s="2" customFormat="1" ht="21.75" customHeight="1">
      <c r="A148" s="39"/>
      <c r="B148" s="40"/>
      <c r="C148" s="229" t="s">
        <v>318</v>
      </c>
      <c r="D148" s="229" t="s">
        <v>238</v>
      </c>
      <c r="E148" s="230" t="s">
        <v>518</v>
      </c>
      <c r="F148" s="231" t="s">
        <v>519</v>
      </c>
      <c r="G148" s="232" t="s">
        <v>191</v>
      </c>
      <c r="H148" s="233">
        <v>14</v>
      </c>
      <c r="I148" s="234"/>
      <c r="J148" s="235">
        <f>ROUND(I148*H148,2)</f>
        <v>0</v>
      </c>
      <c r="K148" s="231" t="s">
        <v>241</v>
      </c>
      <c r="L148" s="45"/>
      <c r="M148" s="236" t="s">
        <v>39</v>
      </c>
      <c r="N148" s="237" t="s">
        <v>53</v>
      </c>
      <c r="O148" s="86"/>
      <c r="P148" s="238">
        <f>O148*H148</f>
        <v>0</v>
      </c>
      <c r="Q148" s="238">
        <v>0</v>
      </c>
      <c r="R148" s="238">
        <f>Q148*H148</f>
        <v>0</v>
      </c>
      <c r="S148" s="238">
        <v>0</v>
      </c>
      <c r="T148" s="239">
        <f>S148*H148</f>
        <v>0</v>
      </c>
      <c r="U148" s="39"/>
      <c r="V148" s="39"/>
      <c r="W148" s="39"/>
      <c r="X148" s="39"/>
      <c r="Y148" s="39"/>
      <c r="Z148" s="39"/>
      <c r="AA148" s="39"/>
      <c r="AB148" s="39"/>
      <c r="AC148" s="39"/>
      <c r="AD148" s="39"/>
      <c r="AE148" s="39"/>
      <c r="AR148" s="240" t="s">
        <v>389</v>
      </c>
      <c r="AT148" s="240" t="s">
        <v>238</v>
      </c>
      <c r="AU148" s="240" t="s">
        <v>87</v>
      </c>
      <c r="AY148" s="17" t="s">
        <v>235</v>
      </c>
      <c r="BE148" s="241">
        <f>IF(N148="základní",J148,0)</f>
        <v>0</v>
      </c>
      <c r="BF148" s="241">
        <f>IF(N148="snížená",J148,0)</f>
        <v>0</v>
      </c>
      <c r="BG148" s="241">
        <f>IF(N148="zákl. přenesená",J148,0)</f>
        <v>0</v>
      </c>
      <c r="BH148" s="241">
        <f>IF(N148="sníž. přenesená",J148,0)</f>
        <v>0</v>
      </c>
      <c r="BI148" s="241">
        <f>IF(N148="nulová",J148,0)</f>
        <v>0</v>
      </c>
      <c r="BJ148" s="17" t="s">
        <v>242</v>
      </c>
      <c r="BK148" s="241">
        <f>ROUND(I148*H148,2)</f>
        <v>0</v>
      </c>
      <c r="BL148" s="17" t="s">
        <v>389</v>
      </c>
      <c r="BM148" s="240" t="s">
        <v>819</v>
      </c>
    </row>
    <row r="149" s="2" customFormat="1">
      <c r="A149" s="39"/>
      <c r="B149" s="40"/>
      <c r="C149" s="41"/>
      <c r="D149" s="242" t="s">
        <v>244</v>
      </c>
      <c r="E149" s="41"/>
      <c r="F149" s="243" t="s">
        <v>519</v>
      </c>
      <c r="G149" s="41"/>
      <c r="H149" s="41"/>
      <c r="I149" s="149"/>
      <c r="J149" s="41"/>
      <c r="K149" s="41"/>
      <c r="L149" s="45"/>
      <c r="M149" s="244"/>
      <c r="N149" s="245"/>
      <c r="O149" s="86"/>
      <c r="P149" s="86"/>
      <c r="Q149" s="86"/>
      <c r="R149" s="86"/>
      <c r="S149" s="86"/>
      <c r="T149" s="87"/>
      <c r="U149" s="39"/>
      <c r="V149" s="39"/>
      <c r="W149" s="39"/>
      <c r="X149" s="39"/>
      <c r="Y149" s="39"/>
      <c r="Z149" s="39"/>
      <c r="AA149" s="39"/>
      <c r="AB149" s="39"/>
      <c r="AC149" s="39"/>
      <c r="AD149" s="39"/>
      <c r="AE149" s="39"/>
      <c r="AT149" s="17" t="s">
        <v>244</v>
      </c>
      <c r="AU149" s="17" t="s">
        <v>87</v>
      </c>
    </row>
    <row r="150" s="13" customFormat="1">
      <c r="A150" s="13"/>
      <c r="B150" s="247"/>
      <c r="C150" s="248"/>
      <c r="D150" s="242" t="s">
        <v>248</v>
      </c>
      <c r="E150" s="249" t="s">
        <v>792</v>
      </c>
      <c r="F150" s="250" t="s">
        <v>820</v>
      </c>
      <c r="G150" s="248"/>
      <c r="H150" s="251">
        <v>14</v>
      </c>
      <c r="I150" s="252"/>
      <c r="J150" s="248"/>
      <c r="K150" s="248"/>
      <c r="L150" s="253"/>
      <c r="M150" s="254"/>
      <c r="N150" s="255"/>
      <c r="O150" s="255"/>
      <c r="P150" s="255"/>
      <c r="Q150" s="255"/>
      <c r="R150" s="255"/>
      <c r="S150" s="255"/>
      <c r="T150" s="256"/>
      <c r="U150" s="13"/>
      <c r="V150" s="13"/>
      <c r="W150" s="13"/>
      <c r="X150" s="13"/>
      <c r="Y150" s="13"/>
      <c r="Z150" s="13"/>
      <c r="AA150" s="13"/>
      <c r="AB150" s="13"/>
      <c r="AC150" s="13"/>
      <c r="AD150" s="13"/>
      <c r="AE150" s="13"/>
      <c r="AT150" s="257" t="s">
        <v>248</v>
      </c>
      <c r="AU150" s="257" t="s">
        <v>87</v>
      </c>
      <c r="AV150" s="13" t="s">
        <v>89</v>
      </c>
      <c r="AW150" s="13" t="s">
        <v>41</v>
      </c>
      <c r="AX150" s="13" t="s">
        <v>87</v>
      </c>
      <c r="AY150" s="257" t="s">
        <v>235</v>
      </c>
    </row>
    <row r="151" s="2" customFormat="1" ht="33" customHeight="1">
      <c r="A151" s="39"/>
      <c r="B151" s="40"/>
      <c r="C151" s="229" t="s">
        <v>323</v>
      </c>
      <c r="D151" s="229" t="s">
        <v>238</v>
      </c>
      <c r="E151" s="230" t="s">
        <v>521</v>
      </c>
      <c r="F151" s="231" t="s">
        <v>522</v>
      </c>
      <c r="G151" s="232" t="s">
        <v>191</v>
      </c>
      <c r="H151" s="233">
        <v>14</v>
      </c>
      <c r="I151" s="234"/>
      <c r="J151" s="235">
        <f>ROUND(I151*H151,2)</f>
        <v>0</v>
      </c>
      <c r="K151" s="231" t="s">
        <v>241</v>
      </c>
      <c r="L151" s="45"/>
      <c r="M151" s="236" t="s">
        <v>39</v>
      </c>
      <c r="N151" s="237" t="s">
        <v>53</v>
      </c>
      <c r="O151" s="86"/>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389</v>
      </c>
      <c r="AT151" s="240" t="s">
        <v>238</v>
      </c>
      <c r="AU151" s="240" t="s">
        <v>87</v>
      </c>
      <c r="AY151" s="17" t="s">
        <v>235</v>
      </c>
      <c r="BE151" s="241">
        <f>IF(N151="základní",J151,0)</f>
        <v>0</v>
      </c>
      <c r="BF151" s="241">
        <f>IF(N151="snížená",J151,0)</f>
        <v>0</v>
      </c>
      <c r="BG151" s="241">
        <f>IF(N151="zákl. přenesená",J151,0)</f>
        <v>0</v>
      </c>
      <c r="BH151" s="241">
        <f>IF(N151="sníž. přenesená",J151,0)</f>
        <v>0</v>
      </c>
      <c r="BI151" s="241">
        <f>IF(N151="nulová",J151,0)</f>
        <v>0</v>
      </c>
      <c r="BJ151" s="17" t="s">
        <v>242</v>
      </c>
      <c r="BK151" s="241">
        <f>ROUND(I151*H151,2)</f>
        <v>0</v>
      </c>
      <c r="BL151" s="17" t="s">
        <v>389</v>
      </c>
      <c r="BM151" s="240" t="s">
        <v>821</v>
      </c>
    </row>
    <row r="152" s="2" customFormat="1">
      <c r="A152" s="39"/>
      <c r="B152" s="40"/>
      <c r="C152" s="41"/>
      <c r="D152" s="242" t="s">
        <v>244</v>
      </c>
      <c r="E152" s="41"/>
      <c r="F152" s="243" t="s">
        <v>524</v>
      </c>
      <c r="G152" s="41"/>
      <c r="H152" s="41"/>
      <c r="I152" s="149"/>
      <c r="J152" s="41"/>
      <c r="K152" s="41"/>
      <c r="L152" s="45"/>
      <c r="M152" s="244"/>
      <c r="N152" s="245"/>
      <c r="O152" s="86"/>
      <c r="P152" s="86"/>
      <c r="Q152" s="86"/>
      <c r="R152" s="86"/>
      <c r="S152" s="86"/>
      <c r="T152" s="87"/>
      <c r="U152" s="39"/>
      <c r="V152" s="39"/>
      <c r="W152" s="39"/>
      <c r="X152" s="39"/>
      <c r="Y152" s="39"/>
      <c r="Z152" s="39"/>
      <c r="AA152" s="39"/>
      <c r="AB152" s="39"/>
      <c r="AC152" s="39"/>
      <c r="AD152" s="39"/>
      <c r="AE152" s="39"/>
      <c r="AT152" s="17" t="s">
        <v>244</v>
      </c>
      <c r="AU152" s="17" t="s">
        <v>87</v>
      </c>
    </row>
    <row r="153" s="13" customFormat="1">
      <c r="A153" s="13"/>
      <c r="B153" s="247"/>
      <c r="C153" s="248"/>
      <c r="D153" s="242" t="s">
        <v>248</v>
      </c>
      <c r="E153" s="249" t="s">
        <v>39</v>
      </c>
      <c r="F153" s="250" t="s">
        <v>792</v>
      </c>
      <c r="G153" s="248"/>
      <c r="H153" s="251">
        <v>14</v>
      </c>
      <c r="I153" s="252"/>
      <c r="J153" s="248"/>
      <c r="K153" s="248"/>
      <c r="L153" s="253"/>
      <c r="M153" s="254"/>
      <c r="N153" s="255"/>
      <c r="O153" s="255"/>
      <c r="P153" s="255"/>
      <c r="Q153" s="255"/>
      <c r="R153" s="255"/>
      <c r="S153" s="255"/>
      <c r="T153" s="256"/>
      <c r="U153" s="13"/>
      <c r="V153" s="13"/>
      <c r="W153" s="13"/>
      <c r="X153" s="13"/>
      <c r="Y153" s="13"/>
      <c r="Z153" s="13"/>
      <c r="AA153" s="13"/>
      <c r="AB153" s="13"/>
      <c r="AC153" s="13"/>
      <c r="AD153" s="13"/>
      <c r="AE153" s="13"/>
      <c r="AT153" s="257" t="s">
        <v>248</v>
      </c>
      <c r="AU153" s="257" t="s">
        <v>87</v>
      </c>
      <c r="AV153" s="13" t="s">
        <v>89</v>
      </c>
      <c r="AW153" s="13" t="s">
        <v>41</v>
      </c>
      <c r="AX153" s="13" t="s">
        <v>87</v>
      </c>
      <c r="AY153" s="257" t="s">
        <v>235</v>
      </c>
    </row>
    <row r="154" s="2" customFormat="1" ht="33" customHeight="1">
      <c r="A154" s="39"/>
      <c r="B154" s="40"/>
      <c r="C154" s="229" t="s">
        <v>8</v>
      </c>
      <c r="D154" s="229" t="s">
        <v>238</v>
      </c>
      <c r="E154" s="230" t="s">
        <v>387</v>
      </c>
      <c r="F154" s="231" t="s">
        <v>388</v>
      </c>
      <c r="G154" s="232" t="s">
        <v>182</v>
      </c>
      <c r="H154" s="233">
        <v>12.348000000000001</v>
      </c>
      <c r="I154" s="234"/>
      <c r="J154" s="235">
        <f>ROUND(I154*H154,2)</f>
        <v>0</v>
      </c>
      <c r="K154" s="231" t="s">
        <v>241</v>
      </c>
      <c r="L154" s="45"/>
      <c r="M154" s="236" t="s">
        <v>39</v>
      </c>
      <c r="N154" s="237" t="s">
        <v>53</v>
      </c>
      <c r="O154" s="86"/>
      <c r="P154" s="238">
        <f>O154*H154</f>
        <v>0</v>
      </c>
      <c r="Q154" s="238">
        <v>0</v>
      </c>
      <c r="R154" s="238">
        <f>Q154*H154</f>
        <v>0</v>
      </c>
      <c r="S154" s="238">
        <v>0</v>
      </c>
      <c r="T154" s="239">
        <f>S154*H154</f>
        <v>0</v>
      </c>
      <c r="U154" s="39"/>
      <c r="V154" s="39"/>
      <c r="W154" s="39"/>
      <c r="X154" s="39"/>
      <c r="Y154" s="39"/>
      <c r="Z154" s="39"/>
      <c r="AA154" s="39"/>
      <c r="AB154" s="39"/>
      <c r="AC154" s="39"/>
      <c r="AD154" s="39"/>
      <c r="AE154" s="39"/>
      <c r="AR154" s="240" t="s">
        <v>389</v>
      </c>
      <c r="AT154" s="240" t="s">
        <v>238</v>
      </c>
      <c r="AU154" s="240" t="s">
        <v>87</v>
      </c>
      <c r="AY154" s="17" t="s">
        <v>235</v>
      </c>
      <c r="BE154" s="241">
        <f>IF(N154="základní",J154,0)</f>
        <v>0</v>
      </c>
      <c r="BF154" s="241">
        <f>IF(N154="snížená",J154,0)</f>
        <v>0</v>
      </c>
      <c r="BG154" s="241">
        <f>IF(N154="zákl. přenesená",J154,0)</f>
        <v>0</v>
      </c>
      <c r="BH154" s="241">
        <f>IF(N154="sníž. přenesená",J154,0)</f>
        <v>0</v>
      </c>
      <c r="BI154" s="241">
        <f>IF(N154="nulová",J154,0)</f>
        <v>0</v>
      </c>
      <c r="BJ154" s="17" t="s">
        <v>242</v>
      </c>
      <c r="BK154" s="241">
        <f>ROUND(I154*H154,2)</f>
        <v>0</v>
      </c>
      <c r="BL154" s="17" t="s">
        <v>389</v>
      </c>
      <c r="BM154" s="240" t="s">
        <v>822</v>
      </c>
    </row>
    <row r="155" s="2" customFormat="1">
      <c r="A155" s="39"/>
      <c r="B155" s="40"/>
      <c r="C155" s="41"/>
      <c r="D155" s="242" t="s">
        <v>244</v>
      </c>
      <c r="E155" s="41"/>
      <c r="F155" s="243" t="s">
        <v>391</v>
      </c>
      <c r="G155" s="41"/>
      <c r="H155" s="41"/>
      <c r="I155" s="149"/>
      <c r="J155" s="41"/>
      <c r="K155" s="41"/>
      <c r="L155" s="45"/>
      <c r="M155" s="244"/>
      <c r="N155" s="245"/>
      <c r="O155" s="86"/>
      <c r="P155" s="86"/>
      <c r="Q155" s="86"/>
      <c r="R155" s="86"/>
      <c r="S155" s="86"/>
      <c r="T155" s="87"/>
      <c r="U155" s="39"/>
      <c r="V155" s="39"/>
      <c r="W155" s="39"/>
      <c r="X155" s="39"/>
      <c r="Y155" s="39"/>
      <c r="Z155" s="39"/>
      <c r="AA155" s="39"/>
      <c r="AB155" s="39"/>
      <c r="AC155" s="39"/>
      <c r="AD155" s="39"/>
      <c r="AE155" s="39"/>
      <c r="AT155" s="17" t="s">
        <v>244</v>
      </c>
      <c r="AU155" s="17" t="s">
        <v>87</v>
      </c>
    </row>
    <row r="156" s="2" customFormat="1">
      <c r="A156" s="39"/>
      <c r="B156" s="40"/>
      <c r="C156" s="41"/>
      <c r="D156" s="242" t="s">
        <v>246</v>
      </c>
      <c r="E156" s="41"/>
      <c r="F156" s="246" t="s">
        <v>412</v>
      </c>
      <c r="G156" s="41"/>
      <c r="H156" s="41"/>
      <c r="I156" s="149"/>
      <c r="J156" s="41"/>
      <c r="K156" s="41"/>
      <c r="L156" s="45"/>
      <c r="M156" s="244"/>
      <c r="N156" s="245"/>
      <c r="O156" s="86"/>
      <c r="P156" s="86"/>
      <c r="Q156" s="86"/>
      <c r="R156" s="86"/>
      <c r="S156" s="86"/>
      <c r="T156" s="87"/>
      <c r="U156" s="39"/>
      <c r="V156" s="39"/>
      <c r="W156" s="39"/>
      <c r="X156" s="39"/>
      <c r="Y156" s="39"/>
      <c r="Z156" s="39"/>
      <c r="AA156" s="39"/>
      <c r="AB156" s="39"/>
      <c r="AC156" s="39"/>
      <c r="AD156" s="39"/>
      <c r="AE156" s="39"/>
      <c r="AT156" s="17" t="s">
        <v>246</v>
      </c>
      <c r="AU156" s="17" t="s">
        <v>87</v>
      </c>
    </row>
    <row r="157" s="13" customFormat="1">
      <c r="A157" s="13"/>
      <c r="B157" s="247"/>
      <c r="C157" s="248"/>
      <c r="D157" s="242" t="s">
        <v>248</v>
      </c>
      <c r="E157" s="249" t="s">
        <v>39</v>
      </c>
      <c r="F157" s="250" t="s">
        <v>823</v>
      </c>
      <c r="G157" s="248"/>
      <c r="H157" s="251">
        <v>12.348000000000001</v>
      </c>
      <c r="I157" s="252"/>
      <c r="J157" s="248"/>
      <c r="K157" s="248"/>
      <c r="L157" s="253"/>
      <c r="M157" s="254"/>
      <c r="N157" s="255"/>
      <c r="O157" s="255"/>
      <c r="P157" s="255"/>
      <c r="Q157" s="255"/>
      <c r="R157" s="255"/>
      <c r="S157" s="255"/>
      <c r="T157" s="256"/>
      <c r="U157" s="13"/>
      <c r="V157" s="13"/>
      <c r="W157" s="13"/>
      <c r="X157" s="13"/>
      <c r="Y157" s="13"/>
      <c r="Z157" s="13"/>
      <c r="AA157" s="13"/>
      <c r="AB157" s="13"/>
      <c r="AC157" s="13"/>
      <c r="AD157" s="13"/>
      <c r="AE157" s="13"/>
      <c r="AT157" s="257" t="s">
        <v>248</v>
      </c>
      <c r="AU157" s="257" t="s">
        <v>87</v>
      </c>
      <c r="AV157" s="13" t="s">
        <v>89</v>
      </c>
      <c r="AW157" s="13" t="s">
        <v>41</v>
      </c>
      <c r="AX157" s="13" t="s">
        <v>87</v>
      </c>
      <c r="AY157" s="257" t="s">
        <v>235</v>
      </c>
    </row>
    <row r="158" s="12" customFormat="1" ht="25.92" customHeight="1">
      <c r="A158" s="12"/>
      <c r="B158" s="213"/>
      <c r="C158" s="214"/>
      <c r="D158" s="215" t="s">
        <v>79</v>
      </c>
      <c r="E158" s="216" t="s">
        <v>169</v>
      </c>
      <c r="F158" s="216" t="s">
        <v>166</v>
      </c>
      <c r="G158" s="214"/>
      <c r="H158" s="214"/>
      <c r="I158" s="217"/>
      <c r="J158" s="218">
        <f>BK158</f>
        <v>0</v>
      </c>
      <c r="K158" s="214"/>
      <c r="L158" s="219"/>
      <c r="M158" s="220"/>
      <c r="N158" s="221"/>
      <c r="O158" s="221"/>
      <c r="P158" s="222">
        <f>SUM(P159:P184)</f>
        <v>0</v>
      </c>
      <c r="Q158" s="221"/>
      <c r="R158" s="222">
        <f>SUM(R159:R184)</f>
        <v>0</v>
      </c>
      <c r="S158" s="221"/>
      <c r="T158" s="223">
        <f>SUM(T159:T184)</f>
        <v>0</v>
      </c>
      <c r="U158" s="12"/>
      <c r="V158" s="12"/>
      <c r="W158" s="12"/>
      <c r="X158" s="12"/>
      <c r="Y158" s="12"/>
      <c r="Z158" s="12"/>
      <c r="AA158" s="12"/>
      <c r="AB158" s="12"/>
      <c r="AC158" s="12"/>
      <c r="AD158" s="12"/>
      <c r="AE158" s="12"/>
      <c r="AR158" s="224" t="s">
        <v>236</v>
      </c>
      <c r="AT158" s="225" t="s">
        <v>79</v>
      </c>
      <c r="AU158" s="225" t="s">
        <v>80</v>
      </c>
      <c r="AY158" s="224" t="s">
        <v>235</v>
      </c>
      <c r="BK158" s="226">
        <f>SUM(BK159:BK184)</f>
        <v>0</v>
      </c>
    </row>
    <row r="159" s="2" customFormat="1" ht="21.75" customHeight="1">
      <c r="A159" s="39"/>
      <c r="B159" s="40"/>
      <c r="C159" s="229" t="s">
        <v>336</v>
      </c>
      <c r="D159" s="229" t="s">
        <v>238</v>
      </c>
      <c r="E159" s="230" t="s">
        <v>401</v>
      </c>
      <c r="F159" s="231" t="s">
        <v>402</v>
      </c>
      <c r="G159" s="232" t="s">
        <v>197</v>
      </c>
      <c r="H159" s="233">
        <v>350</v>
      </c>
      <c r="I159" s="234"/>
      <c r="J159" s="235">
        <f>ROUND(I159*H159,2)</f>
        <v>0</v>
      </c>
      <c r="K159" s="231" t="s">
        <v>241</v>
      </c>
      <c r="L159" s="45"/>
      <c r="M159" s="236" t="s">
        <v>39</v>
      </c>
      <c r="N159" s="237" t="s">
        <v>53</v>
      </c>
      <c r="O159" s="86"/>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242</v>
      </c>
      <c r="AT159" s="240" t="s">
        <v>238</v>
      </c>
      <c r="AU159" s="240" t="s">
        <v>87</v>
      </c>
      <c r="AY159" s="17" t="s">
        <v>235</v>
      </c>
      <c r="BE159" s="241">
        <f>IF(N159="základní",J159,0)</f>
        <v>0</v>
      </c>
      <c r="BF159" s="241">
        <f>IF(N159="snížená",J159,0)</f>
        <v>0</v>
      </c>
      <c r="BG159" s="241">
        <f>IF(N159="zákl. přenesená",J159,0)</f>
        <v>0</v>
      </c>
      <c r="BH159" s="241">
        <f>IF(N159="sníž. přenesená",J159,0)</f>
        <v>0</v>
      </c>
      <c r="BI159" s="241">
        <f>IF(N159="nulová",J159,0)</f>
        <v>0</v>
      </c>
      <c r="BJ159" s="17" t="s">
        <v>242</v>
      </c>
      <c r="BK159" s="241">
        <f>ROUND(I159*H159,2)</f>
        <v>0</v>
      </c>
      <c r="BL159" s="17" t="s">
        <v>242</v>
      </c>
      <c r="BM159" s="240" t="s">
        <v>824</v>
      </c>
    </row>
    <row r="160" s="2" customFormat="1">
      <c r="A160" s="39"/>
      <c r="B160" s="40"/>
      <c r="C160" s="41"/>
      <c r="D160" s="242" t="s">
        <v>244</v>
      </c>
      <c r="E160" s="41"/>
      <c r="F160" s="243" t="s">
        <v>404</v>
      </c>
      <c r="G160" s="41"/>
      <c r="H160" s="41"/>
      <c r="I160" s="149"/>
      <c r="J160" s="41"/>
      <c r="K160" s="41"/>
      <c r="L160" s="45"/>
      <c r="M160" s="244"/>
      <c r="N160" s="245"/>
      <c r="O160" s="86"/>
      <c r="P160" s="86"/>
      <c r="Q160" s="86"/>
      <c r="R160" s="86"/>
      <c r="S160" s="86"/>
      <c r="T160" s="87"/>
      <c r="U160" s="39"/>
      <c r="V160" s="39"/>
      <c r="W160" s="39"/>
      <c r="X160" s="39"/>
      <c r="Y160" s="39"/>
      <c r="Z160" s="39"/>
      <c r="AA160" s="39"/>
      <c r="AB160" s="39"/>
      <c r="AC160" s="39"/>
      <c r="AD160" s="39"/>
      <c r="AE160" s="39"/>
      <c r="AT160" s="17" t="s">
        <v>244</v>
      </c>
      <c r="AU160" s="17" t="s">
        <v>87</v>
      </c>
    </row>
    <row r="161" s="2" customFormat="1">
      <c r="A161" s="39"/>
      <c r="B161" s="40"/>
      <c r="C161" s="41"/>
      <c r="D161" s="242" t="s">
        <v>294</v>
      </c>
      <c r="E161" s="41"/>
      <c r="F161" s="246" t="s">
        <v>405</v>
      </c>
      <c r="G161" s="41"/>
      <c r="H161" s="41"/>
      <c r="I161" s="149"/>
      <c r="J161" s="41"/>
      <c r="K161" s="41"/>
      <c r="L161" s="45"/>
      <c r="M161" s="244"/>
      <c r="N161" s="245"/>
      <c r="O161" s="86"/>
      <c r="P161" s="86"/>
      <c r="Q161" s="86"/>
      <c r="R161" s="86"/>
      <c r="S161" s="86"/>
      <c r="T161" s="87"/>
      <c r="U161" s="39"/>
      <c r="V161" s="39"/>
      <c r="W161" s="39"/>
      <c r="X161" s="39"/>
      <c r="Y161" s="39"/>
      <c r="Z161" s="39"/>
      <c r="AA161" s="39"/>
      <c r="AB161" s="39"/>
      <c r="AC161" s="39"/>
      <c r="AD161" s="39"/>
      <c r="AE161" s="39"/>
      <c r="AT161" s="17" t="s">
        <v>294</v>
      </c>
      <c r="AU161" s="17" t="s">
        <v>87</v>
      </c>
    </row>
    <row r="162" s="13" customFormat="1">
      <c r="A162" s="13"/>
      <c r="B162" s="247"/>
      <c r="C162" s="248"/>
      <c r="D162" s="242" t="s">
        <v>248</v>
      </c>
      <c r="E162" s="249" t="s">
        <v>39</v>
      </c>
      <c r="F162" s="250" t="s">
        <v>825</v>
      </c>
      <c r="G162" s="248"/>
      <c r="H162" s="251">
        <v>350</v>
      </c>
      <c r="I162" s="252"/>
      <c r="J162" s="248"/>
      <c r="K162" s="248"/>
      <c r="L162" s="253"/>
      <c r="M162" s="254"/>
      <c r="N162" s="255"/>
      <c r="O162" s="255"/>
      <c r="P162" s="255"/>
      <c r="Q162" s="255"/>
      <c r="R162" s="255"/>
      <c r="S162" s="255"/>
      <c r="T162" s="256"/>
      <c r="U162" s="13"/>
      <c r="V162" s="13"/>
      <c r="W162" s="13"/>
      <c r="X162" s="13"/>
      <c r="Y162" s="13"/>
      <c r="Z162" s="13"/>
      <c r="AA162" s="13"/>
      <c r="AB162" s="13"/>
      <c r="AC162" s="13"/>
      <c r="AD162" s="13"/>
      <c r="AE162" s="13"/>
      <c r="AT162" s="257" t="s">
        <v>248</v>
      </c>
      <c r="AU162" s="257" t="s">
        <v>87</v>
      </c>
      <c r="AV162" s="13" t="s">
        <v>89</v>
      </c>
      <c r="AW162" s="13" t="s">
        <v>41</v>
      </c>
      <c r="AX162" s="13" t="s">
        <v>80</v>
      </c>
      <c r="AY162" s="257" t="s">
        <v>235</v>
      </c>
    </row>
    <row r="163" s="14" customFormat="1">
      <c r="A163" s="14"/>
      <c r="B163" s="258"/>
      <c r="C163" s="259"/>
      <c r="D163" s="242" t="s">
        <v>248</v>
      </c>
      <c r="E163" s="260" t="s">
        <v>39</v>
      </c>
      <c r="F163" s="261" t="s">
        <v>250</v>
      </c>
      <c r="G163" s="259"/>
      <c r="H163" s="262">
        <v>350</v>
      </c>
      <c r="I163" s="263"/>
      <c r="J163" s="259"/>
      <c r="K163" s="259"/>
      <c r="L163" s="264"/>
      <c r="M163" s="265"/>
      <c r="N163" s="266"/>
      <c r="O163" s="266"/>
      <c r="P163" s="266"/>
      <c r="Q163" s="266"/>
      <c r="R163" s="266"/>
      <c r="S163" s="266"/>
      <c r="T163" s="267"/>
      <c r="U163" s="14"/>
      <c r="V163" s="14"/>
      <c r="W163" s="14"/>
      <c r="X163" s="14"/>
      <c r="Y163" s="14"/>
      <c r="Z163" s="14"/>
      <c r="AA163" s="14"/>
      <c r="AB163" s="14"/>
      <c r="AC163" s="14"/>
      <c r="AD163" s="14"/>
      <c r="AE163" s="14"/>
      <c r="AT163" s="268" t="s">
        <v>248</v>
      </c>
      <c r="AU163" s="268" t="s">
        <v>87</v>
      </c>
      <c r="AV163" s="14" t="s">
        <v>242</v>
      </c>
      <c r="AW163" s="14" t="s">
        <v>41</v>
      </c>
      <c r="AX163" s="14" t="s">
        <v>87</v>
      </c>
      <c r="AY163" s="268" t="s">
        <v>235</v>
      </c>
    </row>
    <row r="164" s="2" customFormat="1" ht="21.75" customHeight="1">
      <c r="A164" s="39"/>
      <c r="B164" s="40"/>
      <c r="C164" s="229" t="s">
        <v>344</v>
      </c>
      <c r="D164" s="229" t="s">
        <v>238</v>
      </c>
      <c r="E164" s="230" t="s">
        <v>766</v>
      </c>
      <c r="F164" s="231" t="s">
        <v>767</v>
      </c>
      <c r="G164" s="232" t="s">
        <v>191</v>
      </c>
      <c r="H164" s="233">
        <v>1</v>
      </c>
      <c r="I164" s="234"/>
      <c r="J164" s="235">
        <f>ROUND(I164*H164,2)</f>
        <v>0</v>
      </c>
      <c r="K164" s="231" t="s">
        <v>241</v>
      </c>
      <c r="L164" s="45"/>
      <c r="M164" s="236" t="s">
        <v>39</v>
      </c>
      <c r="N164" s="237" t="s">
        <v>53</v>
      </c>
      <c r="O164" s="86"/>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389</v>
      </c>
      <c r="AT164" s="240" t="s">
        <v>238</v>
      </c>
      <c r="AU164" s="240" t="s">
        <v>87</v>
      </c>
      <c r="AY164" s="17" t="s">
        <v>235</v>
      </c>
      <c r="BE164" s="241">
        <f>IF(N164="základní",J164,0)</f>
        <v>0</v>
      </c>
      <c r="BF164" s="241">
        <f>IF(N164="snížená",J164,0)</f>
        <v>0</v>
      </c>
      <c r="BG164" s="241">
        <f>IF(N164="zákl. přenesená",J164,0)</f>
        <v>0</v>
      </c>
      <c r="BH164" s="241">
        <f>IF(N164="sníž. přenesená",J164,0)</f>
        <v>0</v>
      </c>
      <c r="BI164" s="241">
        <f>IF(N164="nulová",J164,0)</f>
        <v>0</v>
      </c>
      <c r="BJ164" s="17" t="s">
        <v>242</v>
      </c>
      <c r="BK164" s="241">
        <f>ROUND(I164*H164,2)</f>
        <v>0</v>
      </c>
      <c r="BL164" s="17" t="s">
        <v>389</v>
      </c>
      <c r="BM164" s="240" t="s">
        <v>826</v>
      </c>
    </row>
    <row r="165" s="2" customFormat="1">
      <c r="A165" s="39"/>
      <c r="B165" s="40"/>
      <c r="C165" s="41"/>
      <c r="D165" s="242" t="s">
        <v>244</v>
      </c>
      <c r="E165" s="41"/>
      <c r="F165" s="243" t="s">
        <v>769</v>
      </c>
      <c r="G165" s="41"/>
      <c r="H165" s="41"/>
      <c r="I165" s="149"/>
      <c r="J165" s="41"/>
      <c r="K165" s="41"/>
      <c r="L165" s="45"/>
      <c r="M165" s="244"/>
      <c r="N165" s="245"/>
      <c r="O165" s="86"/>
      <c r="P165" s="86"/>
      <c r="Q165" s="86"/>
      <c r="R165" s="86"/>
      <c r="S165" s="86"/>
      <c r="T165" s="87"/>
      <c r="U165" s="39"/>
      <c r="V165" s="39"/>
      <c r="W165" s="39"/>
      <c r="X165" s="39"/>
      <c r="Y165" s="39"/>
      <c r="Z165" s="39"/>
      <c r="AA165" s="39"/>
      <c r="AB165" s="39"/>
      <c r="AC165" s="39"/>
      <c r="AD165" s="39"/>
      <c r="AE165" s="39"/>
      <c r="AT165" s="17" t="s">
        <v>244</v>
      </c>
      <c r="AU165" s="17" t="s">
        <v>87</v>
      </c>
    </row>
    <row r="166" s="2" customFormat="1">
      <c r="A166" s="39"/>
      <c r="B166" s="40"/>
      <c r="C166" s="41"/>
      <c r="D166" s="242" t="s">
        <v>246</v>
      </c>
      <c r="E166" s="41"/>
      <c r="F166" s="246" t="s">
        <v>412</v>
      </c>
      <c r="G166" s="41"/>
      <c r="H166" s="41"/>
      <c r="I166" s="149"/>
      <c r="J166" s="41"/>
      <c r="K166" s="41"/>
      <c r="L166" s="45"/>
      <c r="M166" s="244"/>
      <c r="N166" s="245"/>
      <c r="O166" s="86"/>
      <c r="P166" s="86"/>
      <c r="Q166" s="86"/>
      <c r="R166" s="86"/>
      <c r="S166" s="86"/>
      <c r="T166" s="87"/>
      <c r="U166" s="39"/>
      <c r="V166" s="39"/>
      <c r="W166" s="39"/>
      <c r="X166" s="39"/>
      <c r="Y166" s="39"/>
      <c r="Z166" s="39"/>
      <c r="AA166" s="39"/>
      <c r="AB166" s="39"/>
      <c r="AC166" s="39"/>
      <c r="AD166" s="39"/>
      <c r="AE166" s="39"/>
      <c r="AT166" s="17" t="s">
        <v>246</v>
      </c>
      <c r="AU166" s="17" t="s">
        <v>87</v>
      </c>
    </row>
    <row r="167" s="2" customFormat="1">
      <c r="A167" s="39"/>
      <c r="B167" s="40"/>
      <c r="C167" s="41"/>
      <c r="D167" s="242" t="s">
        <v>294</v>
      </c>
      <c r="E167" s="41"/>
      <c r="F167" s="246" t="s">
        <v>413</v>
      </c>
      <c r="G167" s="41"/>
      <c r="H167" s="41"/>
      <c r="I167" s="149"/>
      <c r="J167" s="41"/>
      <c r="K167" s="41"/>
      <c r="L167" s="45"/>
      <c r="M167" s="244"/>
      <c r="N167" s="245"/>
      <c r="O167" s="86"/>
      <c r="P167" s="86"/>
      <c r="Q167" s="86"/>
      <c r="R167" s="86"/>
      <c r="S167" s="86"/>
      <c r="T167" s="87"/>
      <c r="U167" s="39"/>
      <c r="V167" s="39"/>
      <c r="W167" s="39"/>
      <c r="X167" s="39"/>
      <c r="Y167" s="39"/>
      <c r="Z167" s="39"/>
      <c r="AA167" s="39"/>
      <c r="AB167" s="39"/>
      <c r="AC167" s="39"/>
      <c r="AD167" s="39"/>
      <c r="AE167" s="39"/>
      <c r="AT167" s="17" t="s">
        <v>294</v>
      </c>
      <c r="AU167" s="17" t="s">
        <v>87</v>
      </c>
    </row>
    <row r="168" s="13" customFormat="1">
      <c r="A168" s="13"/>
      <c r="B168" s="247"/>
      <c r="C168" s="248"/>
      <c r="D168" s="242" t="s">
        <v>248</v>
      </c>
      <c r="E168" s="249" t="s">
        <v>39</v>
      </c>
      <c r="F168" s="250" t="s">
        <v>87</v>
      </c>
      <c r="G168" s="248"/>
      <c r="H168" s="251">
        <v>1</v>
      </c>
      <c r="I168" s="252"/>
      <c r="J168" s="248"/>
      <c r="K168" s="248"/>
      <c r="L168" s="253"/>
      <c r="M168" s="254"/>
      <c r="N168" s="255"/>
      <c r="O168" s="255"/>
      <c r="P168" s="255"/>
      <c r="Q168" s="255"/>
      <c r="R168" s="255"/>
      <c r="S168" s="255"/>
      <c r="T168" s="256"/>
      <c r="U168" s="13"/>
      <c r="V168" s="13"/>
      <c r="W168" s="13"/>
      <c r="X168" s="13"/>
      <c r="Y168" s="13"/>
      <c r="Z168" s="13"/>
      <c r="AA168" s="13"/>
      <c r="AB168" s="13"/>
      <c r="AC168" s="13"/>
      <c r="AD168" s="13"/>
      <c r="AE168" s="13"/>
      <c r="AT168" s="257" t="s">
        <v>248</v>
      </c>
      <c r="AU168" s="257" t="s">
        <v>87</v>
      </c>
      <c r="AV168" s="13" t="s">
        <v>89</v>
      </c>
      <c r="AW168" s="13" t="s">
        <v>41</v>
      </c>
      <c r="AX168" s="13" t="s">
        <v>87</v>
      </c>
      <c r="AY168" s="257" t="s">
        <v>235</v>
      </c>
    </row>
    <row r="169" s="2" customFormat="1" ht="33" customHeight="1">
      <c r="A169" s="39"/>
      <c r="B169" s="40"/>
      <c r="C169" s="229" t="s">
        <v>351</v>
      </c>
      <c r="D169" s="229" t="s">
        <v>238</v>
      </c>
      <c r="E169" s="230" t="s">
        <v>770</v>
      </c>
      <c r="F169" s="231" t="s">
        <v>771</v>
      </c>
      <c r="G169" s="232" t="s">
        <v>182</v>
      </c>
      <c r="H169" s="233">
        <v>12.348000000000001</v>
      </c>
      <c r="I169" s="234"/>
      <c r="J169" s="235">
        <f>ROUND(I169*H169,2)</f>
        <v>0</v>
      </c>
      <c r="K169" s="231" t="s">
        <v>39</v>
      </c>
      <c r="L169" s="45"/>
      <c r="M169" s="236" t="s">
        <v>39</v>
      </c>
      <c r="N169" s="237" t="s">
        <v>53</v>
      </c>
      <c r="O169" s="86"/>
      <c r="P169" s="238">
        <f>O169*H169</f>
        <v>0</v>
      </c>
      <c r="Q169" s="238">
        <v>0</v>
      </c>
      <c r="R169" s="238">
        <f>Q169*H169</f>
        <v>0</v>
      </c>
      <c r="S169" s="238">
        <v>0</v>
      </c>
      <c r="T169" s="239">
        <f>S169*H169</f>
        <v>0</v>
      </c>
      <c r="U169" s="39"/>
      <c r="V169" s="39"/>
      <c r="W169" s="39"/>
      <c r="X169" s="39"/>
      <c r="Y169" s="39"/>
      <c r="Z169" s="39"/>
      <c r="AA169" s="39"/>
      <c r="AB169" s="39"/>
      <c r="AC169" s="39"/>
      <c r="AD169" s="39"/>
      <c r="AE169" s="39"/>
      <c r="AR169" s="240" t="s">
        <v>389</v>
      </c>
      <c r="AT169" s="240" t="s">
        <v>238</v>
      </c>
      <c r="AU169" s="240" t="s">
        <v>87</v>
      </c>
      <c r="AY169" s="17" t="s">
        <v>235</v>
      </c>
      <c r="BE169" s="241">
        <f>IF(N169="základní",J169,0)</f>
        <v>0</v>
      </c>
      <c r="BF169" s="241">
        <f>IF(N169="snížená",J169,0)</f>
        <v>0</v>
      </c>
      <c r="BG169" s="241">
        <f>IF(N169="zákl. přenesená",J169,0)</f>
        <v>0</v>
      </c>
      <c r="BH169" s="241">
        <f>IF(N169="sníž. přenesená",J169,0)</f>
        <v>0</v>
      </c>
      <c r="BI169" s="241">
        <f>IF(N169="nulová",J169,0)</f>
        <v>0</v>
      </c>
      <c r="BJ169" s="17" t="s">
        <v>242</v>
      </c>
      <c r="BK169" s="241">
        <f>ROUND(I169*H169,2)</f>
        <v>0</v>
      </c>
      <c r="BL169" s="17" t="s">
        <v>389</v>
      </c>
      <c r="BM169" s="240" t="s">
        <v>827</v>
      </c>
    </row>
    <row r="170" s="2" customFormat="1">
      <c r="A170" s="39"/>
      <c r="B170" s="40"/>
      <c r="C170" s="41"/>
      <c r="D170" s="242" t="s">
        <v>244</v>
      </c>
      <c r="E170" s="41"/>
      <c r="F170" s="243" t="s">
        <v>828</v>
      </c>
      <c r="G170" s="41"/>
      <c r="H170" s="41"/>
      <c r="I170" s="149"/>
      <c r="J170" s="41"/>
      <c r="K170" s="41"/>
      <c r="L170" s="45"/>
      <c r="M170" s="244"/>
      <c r="N170" s="245"/>
      <c r="O170" s="86"/>
      <c r="P170" s="86"/>
      <c r="Q170" s="86"/>
      <c r="R170" s="86"/>
      <c r="S170" s="86"/>
      <c r="T170" s="87"/>
      <c r="U170" s="39"/>
      <c r="V170" s="39"/>
      <c r="W170" s="39"/>
      <c r="X170" s="39"/>
      <c r="Y170" s="39"/>
      <c r="Z170" s="39"/>
      <c r="AA170" s="39"/>
      <c r="AB170" s="39"/>
      <c r="AC170" s="39"/>
      <c r="AD170" s="39"/>
      <c r="AE170" s="39"/>
      <c r="AT170" s="17" t="s">
        <v>244</v>
      </c>
      <c r="AU170" s="17" t="s">
        <v>87</v>
      </c>
    </row>
    <row r="171" s="2" customFormat="1">
      <c r="A171" s="39"/>
      <c r="B171" s="40"/>
      <c r="C171" s="41"/>
      <c r="D171" s="242" t="s">
        <v>294</v>
      </c>
      <c r="E171" s="41"/>
      <c r="F171" s="246" t="s">
        <v>774</v>
      </c>
      <c r="G171" s="41"/>
      <c r="H171" s="41"/>
      <c r="I171" s="149"/>
      <c r="J171" s="41"/>
      <c r="K171" s="41"/>
      <c r="L171" s="45"/>
      <c r="M171" s="244"/>
      <c r="N171" s="245"/>
      <c r="O171" s="86"/>
      <c r="P171" s="86"/>
      <c r="Q171" s="86"/>
      <c r="R171" s="86"/>
      <c r="S171" s="86"/>
      <c r="T171" s="87"/>
      <c r="U171" s="39"/>
      <c r="V171" s="39"/>
      <c r="W171" s="39"/>
      <c r="X171" s="39"/>
      <c r="Y171" s="39"/>
      <c r="Z171" s="39"/>
      <c r="AA171" s="39"/>
      <c r="AB171" s="39"/>
      <c r="AC171" s="39"/>
      <c r="AD171" s="39"/>
      <c r="AE171" s="39"/>
      <c r="AT171" s="17" t="s">
        <v>294</v>
      </c>
      <c r="AU171" s="17" t="s">
        <v>87</v>
      </c>
    </row>
    <row r="172" s="13" customFormat="1">
      <c r="A172" s="13"/>
      <c r="B172" s="247"/>
      <c r="C172" s="248"/>
      <c r="D172" s="242" t="s">
        <v>248</v>
      </c>
      <c r="E172" s="249" t="s">
        <v>39</v>
      </c>
      <c r="F172" s="250" t="s">
        <v>829</v>
      </c>
      <c r="G172" s="248"/>
      <c r="H172" s="251">
        <v>12.348000000000001</v>
      </c>
      <c r="I172" s="252"/>
      <c r="J172" s="248"/>
      <c r="K172" s="248"/>
      <c r="L172" s="253"/>
      <c r="M172" s="254"/>
      <c r="N172" s="255"/>
      <c r="O172" s="255"/>
      <c r="P172" s="255"/>
      <c r="Q172" s="255"/>
      <c r="R172" s="255"/>
      <c r="S172" s="255"/>
      <c r="T172" s="256"/>
      <c r="U172" s="13"/>
      <c r="V172" s="13"/>
      <c r="W172" s="13"/>
      <c r="X172" s="13"/>
      <c r="Y172" s="13"/>
      <c r="Z172" s="13"/>
      <c r="AA172" s="13"/>
      <c r="AB172" s="13"/>
      <c r="AC172" s="13"/>
      <c r="AD172" s="13"/>
      <c r="AE172" s="13"/>
      <c r="AT172" s="257" t="s">
        <v>248</v>
      </c>
      <c r="AU172" s="257" t="s">
        <v>87</v>
      </c>
      <c r="AV172" s="13" t="s">
        <v>89</v>
      </c>
      <c r="AW172" s="13" t="s">
        <v>41</v>
      </c>
      <c r="AX172" s="13" t="s">
        <v>80</v>
      </c>
      <c r="AY172" s="257" t="s">
        <v>235</v>
      </c>
    </row>
    <row r="173" s="14" customFormat="1">
      <c r="A173" s="14"/>
      <c r="B173" s="258"/>
      <c r="C173" s="259"/>
      <c r="D173" s="242" t="s">
        <v>248</v>
      </c>
      <c r="E173" s="260" t="s">
        <v>784</v>
      </c>
      <c r="F173" s="261" t="s">
        <v>250</v>
      </c>
      <c r="G173" s="259"/>
      <c r="H173" s="262">
        <v>12.348000000000001</v>
      </c>
      <c r="I173" s="263"/>
      <c r="J173" s="259"/>
      <c r="K173" s="259"/>
      <c r="L173" s="264"/>
      <c r="M173" s="265"/>
      <c r="N173" s="266"/>
      <c r="O173" s="266"/>
      <c r="P173" s="266"/>
      <c r="Q173" s="266"/>
      <c r="R173" s="266"/>
      <c r="S173" s="266"/>
      <c r="T173" s="267"/>
      <c r="U173" s="14"/>
      <c r="V173" s="14"/>
      <c r="W173" s="14"/>
      <c r="X173" s="14"/>
      <c r="Y173" s="14"/>
      <c r="Z173" s="14"/>
      <c r="AA173" s="14"/>
      <c r="AB173" s="14"/>
      <c r="AC173" s="14"/>
      <c r="AD173" s="14"/>
      <c r="AE173" s="14"/>
      <c r="AT173" s="268" t="s">
        <v>248</v>
      </c>
      <c r="AU173" s="268" t="s">
        <v>87</v>
      </c>
      <c r="AV173" s="14" t="s">
        <v>242</v>
      </c>
      <c r="AW173" s="14" t="s">
        <v>41</v>
      </c>
      <c r="AX173" s="14" t="s">
        <v>87</v>
      </c>
      <c r="AY173" s="268" t="s">
        <v>235</v>
      </c>
    </row>
    <row r="174" s="2" customFormat="1" ht="21.75" customHeight="1">
      <c r="A174" s="39"/>
      <c r="B174" s="40"/>
      <c r="C174" s="229" t="s">
        <v>358</v>
      </c>
      <c r="D174" s="229" t="s">
        <v>238</v>
      </c>
      <c r="E174" s="230" t="s">
        <v>535</v>
      </c>
      <c r="F174" s="231" t="s">
        <v>536</v>
      </c>
      <c r="G174" s="232" t="s">
        <v>182</v>
      </c>
      <c r="H174" s="233">
        <v>37.043999999999997</v>
      </c>
      <c r="I174" s="234"/>
      <c r="J174" s="235">
        <f>ROUND(I174*H174,2)</f>
        <v>0</v>
      </c>
      <c r="K174" s="231" t="s">
        <v>241</v>
      </c>
      <c r="L174" s="45"/>
      <c r="M174" s="236" t="s">
        <v>39</v>
      </c>
      <c r="N174" s="237" t="s">
        <v>53</v>
      </c>
      <c r="O174" s="86"/>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389</v>
      </c>
      <c r="AT174" s="240" t="s">
        <v>238</v>
      </c>
      <c r="AU174" s="240" t="s">
        <v>87</v>
      </c>
      <c r="AY174" s="17" t="s">
        <v>235</v>
      </c>
      <c r="BE174" s="241">
        <f>IF(N174="základní",J174,0)</f>
        <v>0</v>
      </c>
      <c r="BF174" s="241">
        <f>IF(N174="snížená",J174,0)</f>
        <v>0</v>
      </c>
      <c r="BG174" s="241">
        <f>IF(N174="zákl. přenesená",J174,0)</f>
        <v>0</v>
      </c>
      <c r="BH174" s="241">
        <f>IF(N174="sníž. přenesená",J174,0)</f>
        <v>0</v>
      </c>
      <c r="BI174" s="241">
        <f>IF(N174="nulová",J174,0)</f>
        <v>0</v>
      </c>
      <c r="BJ174" s="17" t="s">
        <v>242</v>
      </c>
      <c r="BK174" s="241">
        <f>ROUND(I174*H174,2)</f>
        <v>0</v>
      </c>
      <c r="BL174" s="17" t="s">
        <v>389</v>
      </c>
      <c r="BM174" s="240" t="s">
        <v>830</v>
      </c>
    </row>
    <row r="175" s="2" customFormat="1">
      <c r="A175" s="39"/>
      <c r="B175" s="40"/>
      <c r="C175" s="41"/>
      <c r="D175" s="242" t="s">
        <v>244</v>
      </c>
      <c r="E175" s="41"/>
      <c r="F175" s="243" t="s">
        <v>538</v>
      </c>
      <c r="G175" s="41"/>
      <c r="H175" s="41"/>
      <c r="I175" s="149"/>
      <c r="J175" s="41"/>
      <c r="K175" s="41"/>
      <c r="L175" s="45"/>
      <c r="M175" s="244"/>
      <c r="N175" s="245"/>
      <c r="O175" s="86"/>
      <c r="P175" s="86"/>
      <c r="Q175" s="86"/>
      <c r="R175" s="86"/>
      <c r="S175" s="86"/>
      <c r="T175" s="87"/>
      <c r="U175" s="39"/>
      <c r="V175" s="39"/>
      <c r="W175" s="39"/>
      <c r="X175" s="39"/>
      <c r="Y175" s="39"/>
      <c r="Z175" s="39"/>
      <c r="AA175" s="39"/>
      <c r="AB175" s="39"/>
      <c r="AC175" s="39"/>
      <c r="AD175" s="39"/>
      <c r="AE175" s="39"/>
      <c r="AT175" s="17" t="s">
        <v>244</v>
      </c>
      <c r="AU175" s="17" t="s">
        <v>87</v>
      </c>
    </row>
    <row r="176" s="2" customFormat="1">
      <c r="A176" s="39"/>
      <c r="B176" s="40"/>
      <c r="C176" s="41"/>
      <c r="D176" s="242" t="s">
        <v>246</v>
      </c>
      <c r="E176" s="41"/>
      <c r="F176" s="246" t="s">
        <v>539</v>
      </c>
      <c r="G176" s="41"/>
      <c r="H176" s="41"/>
      <c r="I176" s="149"/>
      <c r="J176" s="41"/>
      <c r="K176" s="41"/>
      <c r="L176" s="45"/>
      <c r="M176" s="244"/>
      <c r="N176" s="245"/>
      <c r="O176" s="86"/>
      <c r="P176" s="86"/>
      <c r="Q176" s="86"/>
      <c r="R176" s="86"/>
      <c r="S176" s="86"/>
      <c r="T176" s="87"/>
      <c r="U176" s="39"/>
      <c r="V176" s="39"/>
      <c r="W176" s="39"/>
      <c r="X176" s="39"/>
      <c r="Y176" s="39"/>
      <c r="Z176" s="39"/>
      <c r="AA176" s="39"/>
      <c r="AB176" s="39"/>
      <c r="AC176" s="39"/>
      <c r="AD176" s="39"/>
      <c r="AE176" s="39"/>
      <c r="AT176" s="17" t="s">
        <v>246</v>
      </c>
      <c r="AU176" s="17" t="s">
        <v>87</v>
      </c>
    </row>
    <row r="177" s="2" customFormat="1">
      <c r="A177" s="39"/>
      <c r="B177" s="40"/>
      <c r="C177" s="41"/>
      <c r="D177" s="242" t="s">
        <v>294</v>
      </c>
      <c r="E177" s="41"/>
      <c r="F177" s="246" t="s">
        <v>540</v>
      </c>
      <c r="G177" s="41"/>
      <c r="H177" s="41"/>
      <c r="I177" s="149"/>
      <c r="J177" s="41"/>
      <c r="K177" s="41"/>
      <c r="L177" s="45"/>
      <c r="M177" s="244"/>
      <c r="N177" s="245"/>
      <c r="O177" s="86"/>
      <c r="P177" s="86"/>
      <c r="Q177" s="86"/>
      <c r="R177" s="86"/>
      <c r="S177" s="86"/>
      <c r="T177" s="87"/>
      <c r="U177" s="39"/>
      <c r="V177" s="39"/>
      <c r="W177" s="39"/>
      <c r="X177" s="39"/>
      <c r="Y177" s="39"/>
      <c r="Z177" s="39"/>
      <c r="AA177" s="39"/>
      <c r="AB177" s="39"/>
      <c r="AC177" s="39"/>
      <c r="AD177" s="39"/>
      <c r="AE177" s="39"/>
      <c r="AT177" s="17" t="s">
        <v>294</v>
      </c>
      <c r="AU177" s="17" t="s">
        <v>87</v>
      </c>
    </row>
    <row r="178" s="13" customFormat="1">
      <c r="A178" s="13"/>
      <c r="B178" s="247"/>
      <c r="C178" s="248"/>
      <c r="D178" s="242" t="s">
        <v>248</v>
      </c>
      <c r="E178" s="249" t="s">
        <v>39</v>
      </c>
      <c r="F178" s="250" t="s">
        <v>831</v>
      </c>
      <c r="G178" s="248"/>
      <c r="H178" s="251">
        <v>37.043999999999997</v>
      </c>
      <c r="I178" s="252"/>
      <c r="J178" s="248"/>
      <c r="K178" s="248"/>
      <c r="L178" s="253"/>
      <c r="M178" s="254"/>
      <c r="N178" s="255"/>
      <c r="O178" s="255"/>
      <c r="P178" s="255"/>
      <c r="Q178" s="255"/>
      <c r="R178" s="255"/>
      <c r="S178" s="255"/>
      <c r="T178" s="256"/>
      <c r="U178" s="13"/>
      <c r="V178" s="13"/>
      <c r="W178" s="13"/>
      <c r="X178" s="13"/>
      <c r="Y178" s="13"/>
      <c r="Z178" s="13"/>
      <c r="AA178" s="13"/>
      <c r="AB178" s="13"/>
      <c r="AC178" s="13"/>
      <c r="AD178" s="13"/>
      <c r="AE178" s="13"/>
      <c r="AT178" s="257" t="s">
        <v>248</v>
      </c>
      <c r="AU178" s="257" t="s">
        <v>87</v>
      </c>
      <c r="AV178" s="13" t="s">
        <v>89</v>
      </c>
      <c r="AW178" s="13" t="s">
        <v>41</v>
      </c>
      <c r="AX178" s="13" t="s">
        <v>80</v>
      </c>
      <c r="AY178" s="257" t="s">
        <v>235</v>
      </c>
    </row>
    <row r="179" s="14" customFormat="1">
      <c r="A179" s="14"/>
      <c r="B179" s="258"/>
      <c r="C179" s="259"/>
      <c r="D179" s="242" t="s">
        <v>248</v>
      </c>
      <c r="E179" s="260" t="s">
        <v>39</v>
      </c>
      <c r="F179" s="261" t="s">
        <v>250</v>
      </c>
      <c r="G179" s="259"/>
      <c r="H179" s="262">
        <v>37.043999999999997</v>
      </c>
      <c r="I179" s="263"/>
      <c r="J179" s="259"/>
      <c r="K179" s="259"/>
      <c r="L179" s="264"/>
      <c r="M179" s="265"/>
      <c r="N179" s="266"/>
      <c r="O179" s="266"/>
      <c r="P179" s="266"/>
      <c r="Q179" s="266"/>
      <c r="R179" s="266"/>
      <c r="S179" s="266"/>
      <c r="T179" s="267"/>
      <c r="U179" s="14"/>
      <c r="V179" s="14"/>
      <c r="W179" s="14"/>
      <c r="X179" s="14"/>
      <c r="Y179" s="14"/>
      <c r="Z179" s="14"/>
      <c r="AA179" s="14"/>
      <c r="AB179" s="14"/>
      <c r="AC179" s="14"/>
      <c r="AD179" s="14"/>
      <c r="AE179" s="14"/>
      <c r="AT179" s="268" t="s">
        <v>248</v>
      </c>
      <c r="AU179" s="268" t="s">
        <v>87</v>
      </c>
      <c r="AV179" s="14" t="s">
        <v>242</v>
      </c>
      <c r="AW179" s="14" t="s">
        <v>41</v>
      </c>
      <c r="AX179" s="14" t="s">
        <v>87</v>
      </c>
      <c r="AY179" s="268" t="s">
        <v>235</v>
      </c>
    </row>
    <row r="180" s="2" customFormat="1" ht="21.75" customHeight="1">
      <c r="A180" s="39"/>
      <c r="B180" s="40"/>
      <c r="C180" s="229" t="s">
        <v>364</v>
      </c>
      <c r="D180" s="229" t="s">
        <v>238</v>
      </c>
      <c r="E180" s="230" t="s">
        <v>425</v>
      </c>
      <c r="F180" s="231" t="s">
        <v>426</v>
      </c>
      <c r="G180" s="232" t="s">
        <v>182</v>
      </c>
      <c r="H180" s="233">
        <v>0.10299999999999999</v>
      </c>
      <c r="I180" s="234"/>
      <c r="J180" s="235">
        <f>ROUND(I180*H180,2)</f>
        <v>0</v>
      </c>
      <c r="K180" s="231" t="s">
        <v>241</v>
      </c>
      <c r="L180" s="45"/>
      <c r="M180" s="236" t="s">
        <v>39</v>
      </c>
      <c r="N180" s="237" t="s">
        <v>53</v>
      </c>
      <c r="O180" s="86"/>
      <c r="P180" s="238">
        <f>O180*H180</f>
        <v>0</v>
      </c>
      <c r="Q180" s="238">
        <v>0</v>
      </c>
      <c r="R180" s="238">
        <f>Q180*H180</f>
        <v>0</v>
      </c>
      <c r="S180" s="238">
        <v>0</v>
      </c>
      <c r="T180" s="239">
        <f>S180*H180</f>
        <v>0</v>
      </c>
      <c r="U180" s="39"/>
      <c r="V180" s="39"/>
      <c r="W180" s="39"/>
      <c r="X180" s="39"/>
      <c r="Y180" s="39"/>
      <c r="Z180" s="39"/>
      <c r="AA180" s="39"/>
      <c r="AB180" s="39"/>
      <c r="AC180" s="39"/>
      <c r="AD180" s="39"/>
      <c r="AE180" s="39"/>
      <c r="AR180" s="240" t="s">
        <v>389</v>
      </c>
      <c r="AT180" s="240" t="s">
        <v>238</v>
      </c>
      <c r="AU180" s="240" t="s">
        <v>87</v>
      </c>
      <c r="AY180" s="17" t="s">
        <v>235</v>
      </c>
      <c r="BE180" s="241">
        <f>IF(N180="základní",J180,0)</f>
        <v>0</v>
      </c>
      <c r="BF180" s="241">
        <f>IF(N180="snížená",J180,0)</f>
        <v>0</v>
      </c>
      <c r="BG180" s="241">
        <f>IF(N180="zákl. přenesená",J180,0)</f>
        <v>0</v>
      </c>
      <c r="BH180" s="241">
        <f>IF(N180="sníž. přenesená",J180,0)</f>
        <v>0</v>
      </c>
      <c r="BI180" s="241">
        <f>IF(N180="nulová",J180,0)</f>
        <v>0</v>
      </c>
      <c r="BJ180" s="17" t="s">
        <v>242</v>
      </c>
      <c r="BK180" s="241">
        <f>ROUND(I180*H180,2)</f>
        <v>0</v>
      </c>
      <c r="BL180" s="17" t="s">
        <v>389</v>
      </c>
      <c r="BM180" s="240" t="s">
        <v>832</v>
      </c>
    </row>
    <row r="181" s="2" customFormat="1">
      <c r="A181" s="39"/>
      <c r="B181" s="40"/>
      <c r="C181" s="41"/>
      <c r="D181" s="242" t="s">
        <v>244</v>
      </c>
      <c r="E181" s="41"/>
      <c r="F181" s="243" t="s">
        <v>428</v>
      </c>
      <c r="G181" s="41"/>
      <c r="H181" s="41"/>
      <c r="I181" s="149"/>
      <c r="J181" s="41"/>
      <c r="K181" s="41"/>
      <c r="L181" s="45"/>
      <c r="M181" s="244"/>
      <c r="N181" s="245"/>
      <c r="O181" s="86"/>
      <c r="P181" s="86"/>
      <c r="Q181" s="86"/>
      <c r="R181" s="86"/>
      <c r="S181" s="86"/>
      <c r="T181" s="87"/>
      <c r="U181" s="39"/>
      <c r="V181" s="39"/>
      <c r="W181" s="39"/>
      <c r="X181" s="39"/>
      <c r="Y181" s="39"/>
      <c r="Z181" s="39"/>
      <c r="AA181" s="39"/>
      <c r="AB181" s="39"/>
      <c r="AC181" s="39"/>
      <c r="AD181" s="39"/>
      <c r="AE181" s="39"/>
      <c r="AT181" s="17" t="s">
        <v>244</v>
      </c>
      <c r="AU181" s="17" t="s">
        <v>87</v>
      </c>
    </row>
    <row r="182" s="2" customFormat="1">
      <c r="A182" s="39"/>
      <c r="B182" s="40"/>
      <c r="C182" s="41"/>
      <c r="D182" s="242" t="s">
        <v>246</v>
      </c>
      <c r="E182" s="41"/>
      <c r="F182" s="246" t="s">
        <v>634</v>
      </c>
      <c r="G182" s="41"/>
      <c r="H182" s="41"/>
      <c r="I182" s="149"/>
      <c r="J182" s="41"/>
      <c r="K182" s="41"/>
      <c r="L182" s="45"/>
      <c r="M182" s="244"/>
      <c r="N182" s="245"/>
      <c r="O182" s="86"/>
      <c r="P182" s="86"/>
      <c r="Q182" s="86"/>
      <c r="R182" s="86"/>
      <c r="S182" s="86"/>
      <c r="T182" s="87"/>
      <c r="U182" s="39"/>
      <c r="V182" s="39"/>
      <c r="W182" s="39"/>
      <c r="X182" s="39"/>
      <c r="Y182" s="39"/>
      <c r="Z182" s="39"/>
      <c r="AA182" s="39"/>
      <c r="AB182" s="39"/>
      <c r="AC182" s="39"/>
      <c r="AD182" s="39"/>
      <c r="AE182" s="39"/>
      <c r="AT182" s="17" t="s">
        <v>246</v>
      </c>
      <c r="AU182" s="17" t="s">
        <v>87</v>
      </c>
    </row>
    <row r="183" s="13" customFormat="1">
      <c r="A183" s="13"/>
      <c r="B183" s="247"/>
      <c r="C183" s="248"/>
      <c r="D183" s="242" t="s">
        <v>248</v>
      </c>
      <c r="E183" s="249" t="s">
        <v>39</v>
      </c>
      <c r="F183" s="250" t="s">
        <v>833</v>
      </c>
      <c r="G183" s="248"/>
      <c r="H183" s="251">
        <v>0.10299999999999999</v>
      </c>
      <c r="I183" s="252"/>
      <c r="J183" s="248"/>
      <c r="K183" s="248"/>
      <c r="L183" s="253"/>
      <c r="M183" s="254"/>
      <c r="N183" s="255"/>
      <c r="O183" s="255"/>
      <c r="P183" s="255"/>
      <c r="Q183" s="255"/>
      <c r="R183" s="255"/>
      <c r="S183" s="255"/>
      <c r="T183" s="256"/>
      <c r="U183" s="13"/>
      <c r="V183" s="13"/>
      <c r="W183" s="13"/>
      <c r="X183" s="13"/>
      <c r="Y183" s="13"/>
      <c r="Z183" s="13"/>
      <c r="AA183" s="13"/>
      <c r="AB183" s="13"/>
      <c r="AC183" s="13"/>
      <c r="AD183" s="13"/>
      <c r="AE183" s="13"/>
      <c r="AT183" s="257" t="s">
        <v>248</v>
      </c>
      <c r="AU183" s="257" t="s">
        <v>87</v>
      </c>
      <c r="AV183" s="13" t="s">
        <v>89</v>
      </c>
      <c r="AW183" s="13" t="s">
        <v>41</v>
      </c>
      <c r="AX183" s="13" t="s">
        <v>80</v>
      </c>
      <c r="AY183" s="257" t="s">
        <v>235</v>
      </c>
    </row>
    <row r="184" s="14" customFormat="1">
      <c r="A184" s="14"/>
      <c r="B184" s="258"/>
      <c r="C184" s="259"/>
      <c r="D184" s="242" t="s">
        <v>248</v>
      </c>
      <c r="E184" s="260" t="s">
        <v>39</v>
      </c>
      <c r="F184" s="261" t="s">
        <v>250</v>
      </c>
      <c r="G184" s="259"/>
      <c r="H184" s="262">
        <v>0.10299999999999999</v>
      </c>
      <c r="I184" s="263"/>
      <c r="J184" s="259"/>
      <c r="K184" s="259"/>
      <c r="L184" s="264"/>
      <c r="M184" s="279"/>
      <c r="N184" s="280"/>
      <c r="O184" s="280"/>
      <c r="P184" s="280"/>
      <c r="Q184" s="280"/>
      <c r="R184" s="280"/>
      <c r="S184" s="280"/>
      <c r="T184" s="281"/>
      <c r="U184" s="14"/>
      <c r="V184" s="14"/>
      <c r="W184" s="14"/>
      <c r="X184" s="14"/>
      <c r="Y184" s="14"/>
      <c r="Z184" s="14"/>
      <c r="AA184" s="14"/>
      <c r="AB184" s="14"/>
      <c r="AC184" s="14"/>
      <c r="AD184" s="14"/>
      <c r="AE184" s="14"/>
      <c r="AT184" s="268" t="s">
        <v>248</v>
      </c>
      <c r="AU184" s="268" t="s">
        <v>87</v>
      </c>
      <c r="AV184" s="14" t="s">
        <v>242</v>
      </c>
      <c r="AW184" s="14" t="s">
        <v>41</v>
      </c>
      <c r="AX184" s="14" t="s">
        <v>87</v>
      </c>
      <c r="AY184" s="268" t="s">
        <v>235</v>
      </c>
    </row>
    <row r="185" s="2" customFormat="1" ht="6.96" customHeight="1">
      <c r="A185" s="39"/>
      <c r="B185" s="61"/>
      <c r="C185" s="62"/>
      <c r="D185" s="62"/>
      <c r="E185" s="62"/>
      <c r="F185" s="62"/>
      <c r="G185" s="62"/>
      <c r="H185" s="62"/>
      <c r="I185" s="178"/>
      <c r="J185" s="62"/>
      <c r="K185" s="62"/>
      <c r="L185" s="45"/>
      <c r="M185" s="39"/>
      <c r="O185" s="39"/>
      <c r="P185" s="39"/>
      <c r="Q185" s="39"/>
      <c r="R185" s="39"/>
      <c r="S185" s="39"/>
      <c r="T185" s="39"/>
      <c r="U185" s="39"/>
      <c r="V185" s="39"/>
      <c r="W185" s="39"/>
      <c r="X185" s="39"/>
      <c r="Y185" s="39"/>
      <c r="Z185" s="39"/>
      <c r="AA185" s="39"/>
      <c r="AB185" s="39"/>
      <c r="AC185" s="39"/>
      <c r="AD185" s="39"/>
      <c r="AE185" s="39"/>
    </row>
  </sheetData>
  <sheetProtection sheet="1" autoFilter="0" formatColumns="0" formatRows="0" objects="1" scenarios="1" spinCount="100000" saltValue="v1KqPdlUs5cFIxSTwt5hc9ZGV8+kETvsWN9n2gFhZBG9cBH/HgSaZ5M+ixW+neMvmAcoCrZnF9Ig1gHP3vtD3w==" hashValue="u+rnkVetlEuGrz2Q8HzWbYHkQLho49rqclM5i/lfJNoJuBDOQdN/gNS8v19CqfALRNJ/vDqV4Mri1Mu6K1ha1w==" algorithmName="SHA-512" password="CC35"/>
  <autoFilter ref="C87:K18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113</v>
      </c>
      <c r="AZ2" s="141" t="s">
        <v>834</v>
      </c>
      <c r="BA2" s="141" t="s">
        <v>649</v>
      </c>
      <c r="BB2" s="141" t="s">
        <v>191</v>
      </c>
      <c r="BC2" s="141" t="s">
        <v>275</v>
      </c>
      <c r="BD2" s="141" t="s">
        <v>89</v>
      </c>
    </row>
    <row r="3" hidden="1" s="1" customFormat="1" ht="6.96" customHeight="1">
      <c r="B3" s="142"/>
      <c r="C3" s="143"/>
      <c r="D3" s="143"/>
      <c r="E3" s="143"/>
      <c r="F3" s="143"/>
      <c r="G3" s="143"/>
      <c r="H3" s="143"/>
      <c r="I3" s="144"/>
      <c r="J3" s="143"/>
      <c r="K3" s="143"/>
      <c r="L3" s="20"/>
      <c r="AT3" s="17" t="s">
        <v>89</v>
      </c>
      <c r="AZ3" s="141" t="s">
        <v>835</v>
      </c>
      <c r="BA3" s="141" t="s">
        <v>433</v>
      </c>
      <c r="BB3" s="141" t="s">
        <v>197</v>
      </c>
      <c r="BC3" s="141" t="s">
        <v>836</v>
      </c>
      <c r="BD3" s="141" t="s">
        <v>89</v>
      </c>
    </row>
    <row r="4" hidden="1" s="1" customFormat="1" ht="24.96" customHeight="1">
      <c r="B4" s="20"/>
      <c r="D4" s="145" t="s">
        <v>188</v>
      </c>
      <c r="I4" s="140"/>
      <c r="L4" s="20"/>
      <c r="M4" s="146" t="s">
        <v>10</v>
      </c>
      <c r="AT4" s="17" t="s">
        <v>41</v>
      </c>
      <c r="AZ4" s="141" t="s">
        <v>837</v>
      </c>
      <c r="BA4" s="141" t="s">
        <v>838</v>
      </c>
      <c r="BB4" s="141" t="s">
        <v>186</v>
      </c>
      <c r="BC4" s="141" t="s">
        <v>839</v>
      </c>
      <c r="BD4" s="141" t="s">
        <v>89</v>
      </c>
    </row>
    <row r="5" hidden="1" s="1" customFormat="1" ht="6.96" customHeight="1">
      <c r="B5" s="20"/>
      <c r="I5" s="140"/>
      <c r="L5" s="20"/>
      <c r="AZ5" s="141" t="s">
        <v>840</v>
      </c>
      <c r="BA5" s="141" t="s">
        <v>658</v>
      </c>
      <c r="BB5" s="141" t="s">
        <v>197</v>
      </c>
      <c r="BC5" s="141" t="s">
        <v>841</v>
      </c>
      <c r="BD5" s="141" t="s">
        <v>89</v>
      </c>
    </row>
    <row r="6" hidden="1" s="1" customFormat="1" ht="12" customHeight="1">
      <c r="B6" s="20"/>
      <c r="D6" s="147" t="s">
        <v>16</v>
      </c>
      <c r="I6" s="140"/>
      <c r="L6" s="20"/>
      <c r="AZ6" s="141" t="s">
        <v>842</v>
      </c>
      <c r="BA6" s="141" t="s">
        <v>653</v>
      </c>
      <c r="BB6" s="141" t="s">
        <v>182</v>
      </c>
      <c r="BC6" s="141" t="s">
        <v>843</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844</v>
      </c>
      <c r="BA7" s="141" t="s">
        <v>845</v>
      </c>
      <c r="BB7" s="141" t="s">
        <v>191</v>
      </c>
      <c r="BC7" s="141" t="s">
        <v>87</v>
      </c>
      <c r="BD7" s="141" t="s">
        <v>89</v>
      </c>
    </row>
    <row r="8" hidden="1" s="1" customFormat="1" ht="12" customHeight="1">
      <c r="B8" s="20"/>
      <c r="D8" s="147" t="s">
        <v>202</v>
      </c>
      <c r="I8" s="140"/>
      <c r="L8" s="20"/>
      <c r="AZ8" s="141" t="s">
        <v>846</v>
      </c>
      <c r="BA8" s="141" t="s">
        <v>661</v>
      </c>
      <c r="BB8" s="141" t="s">
        <v>447</v>
      </c>
      <c r="BC8" s="141" t="s">
        <v>847</v>
      </c>
      <c r="BD8" s="141" t="s">
        <v>89</v>
      </c>
    </row>
    <row r="9" hidden="1" s="2" customFormat="1" ht="16.5" customHeight="1">
      <c r="A9" s="39"/>
      <c r="B9" s="45"/>
      <c r="C9" s="39"/>
      <c r="D9" s="39"/>
      <c r="E9" s="148" t="s">
        <v>666</v>
      </c>
      <c r="F9" s="39"/>
      <c r="G9" s="39"/>
      <c r="H9" s="39"/>
      <c r="I9" s="149"/>
      <c r="J9" s="39"/>
      <c r="K9" s="39"/>
      <c r="L9" s="150"/>
      <c r="S9" s="39"/>
      <c r="T9" s="39"/>
      <c r="U9" s="39"/>
      <c r="V9" s="39"/>
      <c r="W9" s="39"/>
      <c r="X9" s="39"/>
      <c r="Y9" s="39"/>
      <c r="Z9" s="39"/>
      <c r="AA9" s="39"/>
      <c r="AB9" s="39"/>
      <c r="AC9" s="39"/>
      <c r="AD9" s="39"/>
      <c r="AE9" s="39"/>
      <c r="AZ9" s="141" t="s">
        <v>663</v>
      </c>
      <c r="BA9" s="141" t="s">
        <v>664</v>
      </c>
      <c r="BB9" s="141" t="s">
        <v>197</v>
      </c>
      <c r="BC9" s="141" t="s">
        <v>297</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c r="AZ10" s="141" t="s">
        <v>848</v>
      </c>
      <c r="BA10" s="141" t="s">
        <v>848</v>
      </c>
      <c r="BB10" s="141" t="s">
        <v>182</v>
      </c>
      <c r="BC10" s="141" t="s">
        <v>552</v>
      </c>
      <c r="BD10" s="141" t="s">
        <v>89</v>
      </c>
    </row>
    <row r="11" hidden="1" s="2" customFormat="1" ht="16.5" customHeight="1">
      <c r="A11" s="39"/>
      <c r="B11" s="45"/>
      <c r="C11" s="39"/>
      <c r="D11" s="39"/>
      <c r="E11" s="151" t="s">
        <v>849</v>
      </c>
      <c r="F11" s="39"/>
      <c r="G11" s="39"/>
      <c r="H11" s="39"/>
      <c r="I11" s="149"/>
      <c r="J11" s="39"/>
      <c r="K11" s="39"/>
      <c r="L11" s="150"/>
      <c r="S11" s="39"/>
      <c r="T11" s="39"/>
      <c r="U11" s="39"/>
      <c r="V11" s="39"/>
      <c r="W11" s="39"/>
      <c r="X11" s="39"/>
      <c r="Y11" s="39"/>
      <c r="Z11" s="39"/>
      <c r="AA11" s="39"/>
      <c r="AB11" s="39"/>
      <c r="AC11" s="39"/>
      <c r="AD11" s="39"/>
      <c r="AE11" s="39"/>
      <c r="AZ11" s="141" t="s">
        <v>850</v>
      </c>
      <c r="BA11" s="141" t="s">
        <v>793</v>
      </c>
      <c r="BB11" s="141" t="s">
        <v>447</v>
      </c>
      <c r="BC11" s="141" t="s">
        <v>8</v>
      </c>
      <c r="BD11" s="141" t="s">
        <v>89</v>
      </c>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c r="AZ12" s="141" t="s">
        <v>851</v>
      </c>
      <c r="BA12" s="141" t="s">
        <v>670</v>
      </c>
      <c r="BB12" s="141" t="s">
        <v>191</v>
      </c>
      <c r="BC12" s="141" t="s">
        <v>552</v>
      </c>
      <c r="BD12" s="141" t="s">
        <v>89</v>
      </c>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ROUND((SUM(BE89:BE246)),  2)</f>
        <v>0</v>
      </c>
      <c r="G35" s="39"/>
      <c r="H35" s="39"/>
      <c r="I35" s="167">
        <v>0.20999999999999999</v>
      </c>
      <c r="J35" s="166">
        <f>ROUND(((SUM(BE89:BE246))*I35),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ROUND((SUM(BF89:BF246)),  2)</f>
        <v>0</v>
      </c>
      <c r="G36" s="39"/>
      <c r="H36" s="39"/>
      <c r="I36" s="167">
        <v>0.14999999999999999</v>
      </c>
      <c r="J36" s="166">
        <f>ROUND(((SUM(BF89:BF246))*I36),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ROUND((SUM(BG89:BG246)),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ROUND((SUM(BH89:BH246)),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ROUND((SUM(BI89:BI246)),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666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Č23 - 2.TK Trmice – Řehlovice</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J209</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J220</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666</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Č23 - 2.TK Trmice – Řehlovice</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P90+P209+P220</f>
        <v>0</v>
      </c>
      <c r="Q89" s="98"/>
      <c r="R89" s="210">
        <f>R90+R209+R220</f>
        <v>135.18490439999999</v>
      </c>
      <c r="S89" s="98"/>
      <c r="T89" s="211">
        <f>T90+T209+T220</f>
        <v>0</v>
      </c>
      <c r="U89" s="39"/>
      <c r="V89" s="39"/>
      <c r="W89" s="39"/>
      <c r="X89" s="39"/>
      <c r="Y89" s="39"/>
      <c r="Z89" s="39"/>
      <c r="AA89" s="39"/>
      <c r="AB89" s="39"/>
      <c r="AC89" s="39"/>
      <c r="AD89" s="39"/>
      <c r="AE89" s="39"/>
      <c r="AT89" s="17" t="s">
        <v>79</v>
      </c>
      <c r="AU89" s="17" t="s">
        <v>215</v>
      </c>
      <c r="BK89" s="212">
        <f>BK90+BK209+BK220</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135.18490439999999</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SUM(P92:P208)</f>
        <v>0</v>
      </c>
      <c r="Q91" s="221"/>
      <c r="R91" s="222">
        <f>SUM(R92:R208)</f>
        <v>135.18490439999999</v>
      </c>
      <c r="S91" s="221"/>
      <c r="T91" s="223">
        <f>SUM(T92:T208)</f>
        <v>0</v>
      </c>
      <c r="U91" s="12"/>
      <c r="V91" s="12"/>
      <c r="W91" s="12"/>
      <c r="X91" s="12"/>
      <c r="Y91" s="12"/>
      <c r="Z91" s="12"/>
      <c r="AA91" s="12"/>
      <c r="AB91" s="12"/>
      <c r="AC91" s="12"/>
      <c r="AD91" s="12"/>
      <c r="AE91" s="12"/>
      <c r="AR91" s="224" t="s">
        <v>87</v>
      </c>
      <c r="AT91" s="225" t="s">
        <v>79</v>
      </c>
      <c r="AU91" s="225" t="s">
        <v>87</v>
      </c>
      <c r="AY91" s="224" t="s">
        <v>235</v>
      </c>
      <c r="BK91" s="226">
        <f>SUM(BK92:BK208)</f>
        <v>0</v>
      </c>
    </row>
    <row r="92" s="2" customFormat="1" ht="21.75" customHeight="1">
      <c r="A92" s="39"/>
      <c r="B92" s="40"/>
      <c r="C92" s="229" t="s">
        <v>87</v>
      </c>
      <c r="D92" s="229" t="s">
        <v>238</v>
      </c>
      <c r="E92" s="230" t="s">
        <v>251</v>
      </c>
      <c r="F92" s="231" t="s">
        <v>252</v>
      </c>
      <c r="G92" s="232" t="s">
        <v>253</v>
      </c>
      <c r="H92" s="233">
        <v>62.5</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852</v>
      </c>
    </row>
    <row r="93" s="2" customFormat="1">
      <c r="A93" s="39"/>
      <c r="B93" s="40"/>
      <c r="C93" s="41"/>
      <c r="D93" s="242" t="s">
        <v>244</v>
      </c>
      <c r="E93" s="41"/>
      <c r="F93" s="243" t="s">
        <v>255</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256</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39</v>
      </c>
      <c r="F95" s="250" t="s">
        <v>853</v>
      </c>
      <c r="G95" s="248"/>
      <c r="H95" s="251">
        <v>62.5</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41</v>
      </c>
      <c r="AX95" s="13" t="s">
        <v>80</v>
      </c>
      <c r="AY95" s="257" t="s">
        <v>235</v>
      </c>
    </row>
    <row r="96" s="14" customFormat="1">
      <c r="A96" s="14"/>
      <c r="B96" s="258"/>
      <c r="C96" s="259"/>
      <c r="D96" s="242" t="s">
        <v>248</v>
      </c>
      <c r="E96" s="260" t="s">
        <v>39</v>
      </c>
      <c r="F96" s="261" t="s">
        <v>250</v>
      </c>
      <c r="G96" s="259"/>
      <c r="H96" s="262">
        <v>62.5</v>
      </c>
      <c r="I96" s="263"/>
      <c r="J96" s="259"/>
      <c r="K96" s="259"/>
      <c r="L96" s="264"/>
      <c r="M96" s="265"/>
      <c r="N96" s="266"/>
      <c r="O96" s="266"/>
      <c r="P96" s="266"/>
      <c r="Q96" s="266"/>
      <c r="R96" s="266"/>
      <c r="S96" s="266"/>
      <c r="T96" s="267"/>
      <c r="U96" s="14"/>
      <c r="V96" s="14"/>
      <c r="W96" s="14"/>
      <c r="X96" s="14"/>
      <c r="Y96" s="14"/>
      <c r="Z96" s="14"/>
      <c r="AA96" s="14"/>
      <c r="AB96" s="14"/>
      <c r="AC96" s="14"/>
      <c r="AD96" s="14"/>
      <c r="AE96" s="14"/>
      <c r="AT96" s="268" t="s">
        <v>248</v>
      </c>
      <c r="AU96" s="268" t="s">
        <v>89</v>
      </c>
      <c r="AV96" s="14" t="s">
        <v>242</v>
      </c>
      <c r="AW96" s="14" t="s">
        <v>41</v>
      </c>
      <c r="AX96" s="14" t="s">
        <v>87</v>
      </c>
      <c r="AY96" s="268" t="s">
        <v>235</v>
      </c>
    </row>
    <row r="97" s="2" customFormat="1" ht="21.75" customHeight="1">
      <c r="A97" s="39"/>
      <c r="B97" s="40"/>
      <c r="C97" s="229" t="s">
        <v>89</v>
      </c>
      <c r="D97" s="229" t="s">
        <v>238</v>
      </c>
      <c r="E97" s="230" t="s">
        <v>259</v>
      </c>
      <c r="F97" s="231" t="s">
        <v>260</v>
      </c>
      <c r="G97" s="232" t="s">
        <v>186</v>
      </c>
      <c r="H97" s="233">
        <v>1.3999999999999999</v>
      </c>
      <c r="I97" s="234"/>
      <c r="J97" s="235">
        <f>ROUND(I97*H97,2)</f>
        <v>0</v>
      </c>
      <c r="K97" s="231" t="s">
        <v>241</v>
      </c>
      <c r="L97" s="45"/>
      <c r="M97" s="236" t="s">
        <v>39</v>
      </c>
      <c r="N97" s="237" t="s">
        <v>53</v>
      </c>
      <c r="O97" s="86"/>
      <c r="P97" s="238">
        <f>O97*H97</f>
        <v>0</v>
      </c>
      <c r="Q97" s="238">
        <v>0</v>
      </c>
      <c r="R97" s="238">
        <f>Q97*H97</f>
        <v>0</v>
      </c>
      <c r="S97" s="238">
        <v>0</v>
      </c>
      <c r="T97" s="239">
        <f>S97*H97</f>
        <v>0</v>
      </c>
      <c r="U97" s="39"/>
      <c r="V97" s="39"/>
      <c r="W97" s="39"/>
      <c r="X97" s="39"/>
      <c r="Y97" s="39"/>
      <c r="Z97" s="39"/>
      <c r="AA97" s="39"/>
      <c r="AB97" s="39"/>
      <c r="AC97" s="39"/>
      <c r="AD97" s="39"/>
      <c r="AE97" s="39"/>
      <c r="AR97" s="240" t="s">
        <v>242</v>
      </c>
      <c r="AT97" s="240" t="s">
        <v>238</v>
      </c>
      <c r="AU97" s="240" t="s">
        <v>89</v>
      </c>
      <c r="AY97" s="17" t="s">
        <v>235</v>
      </c>
      <c r="BE97" s="241">
        <f>IF(N97="základní",J97,0)</f>
        <v>0</v>
      </c>
      <c r="BF97" s="241">
        <f>IF(N97="snížená",J97,0)</f>
        <v>0</v>
      </c>
      <c r="BG97" s="241">
        <f>IF(N97="zákl. přenesená",J97,0)</f>
        <v>0</v>
      </c>
      <c r="BH97" s="241">
        <f>IF(N97="sníž. přenesená",J97,0)</f>
        <v>0</v>
      </c>
      <c r="BI97" s="241">
        <f>IF(N97="nulová",J97,0)</f>
        <v>0</v>
      </c>
      <c r="BJ97" s="17" t="s">
        <v>242</v>
      </c>
      <c r="BK97" s="241">
        <f>ROUND(I97*H97,2)</f>
        <v>0</v>
      </c>
      <c r="BL97" s="17" t="s">
        <v>242</v>
      </c>
      <c r="BM97" s="240" t="s">
        <v>854</v>
      </c>
    </row>
    <row r="98" s="2" customFormat="1">
      <c r="A98" s="39"/>
      <c r="B98" s="40"/>
      <c r="C98" s="41"/>
      <c r="D98" s="242" t="s">
        <v>244</v>
      </c>
      <c r="E98" s="41"/>
      <c r="F98" s="243" t="s">
        <v>262</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244</v>
      </c>
      <c r="AU98" s="17" t="s">
        <v>89</v>
      </c>
    </row>
    <row r="99" s="2" customFormat="1">
      <c r="A99" s="39"/>
      <c r="B99" s="40"/>
      <c r="C99" s="41"/>
      <c r="D99" s="242" t="s">
        <v>246</v>
      </c>
      <c r="E99" s="41"/>
      <c r="F99" s="246" t="s">
        <v>263</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246</v>
      </c>
      <c r="AU99" s="17" t="s">
        <v>89</v>
      </c>
    </row>
    <row r="100" s="13" customFormat="1">
      <c r="A100" s="13"/>
      <c r="B100" s="247"/>
      <c r="C100" s="248"/>
      <c r="D100" s="242" t="s">
        <v>248</v>
      </c>
      <c r="E100" s="249" t="s">
        <v>39</v>
      </c>
      <c r="F100" s="250" t="s">
        <v>855</v>
      </c>
      <c r="G100" s="248"/>
      <c r="H100" s="251">
        <v>1.3999999999999999</v>
      </c>
      <c r="I100" s="252"/>
      <c r="J100" s="248"/>
      <c r="K100" s="248"/>
      <c r="L100" s="253"/>
      <c r="M100" s="254"/>
      <c r="N100" s="255"/>
      <c r="O100" s="255"/>
      <c r="P100" s="255"/>
      <c r="Q100" s="255"/>
      <c r="R100" s="255"/>
      <c r="S100" s="255"/>
      <c r="T100" s="256"/>
      <c r="U100" s="13"/>
      <c r="V100" s="13"/>
      <c r="W100" s="13"/>
      <c r="X100" s="13"/>
      <c r="Y100" s="13"/>
      <c r="Z100" s="13"/>
      <c r="AA100" s="13"/>
      <c r="AB100" s="13"/>
      <c r="AC100" s="13"/>
      <c r="AD100" s="13"/>
      <c r="AE100" s="13"/>
      <c r="AT100" s="257" t="s">
        <v>248</v>
      </c>
      <c r="AU100" s="257" t="s">
        <v>89</v>
      </c>
      <c r="AV100" s="13" t="s">
        <v>89</v>
      </c>
      <c r="AW100" s="13" t="s">
        <v>41</v>
      </c>
      <c r="AX100" s="13" t="s">
        <v>80</v>
      </c>
      <c r="AY100" s="257" t="s">
        <v>235</v>
      </c>
    </row>
    <row r="101" s="14" customFormat="1">
      <c r="A101" s="14"/>
      <c r="B101" s="258"/>
      <c r="C101" s="259"/>
      <c r="D101" s="242" t="s">
        <v>248</v>
      </c>
      <c r="E101" s="260" t="s">
        <v>39</v>
      </c>
      <c r="F101" s="261" t="s">
        <v>250</v>
      </c>
      <c r="G101" s="259"/>
      <c r="H101" s="262">
        <v>1.3999999999999999</v>
      </c>
      <c r="I101" s="263"/>
      <c r="J101" s="259"/>
      <c r="K101" s="259"/>
      <c r="L101" s="264"/>
      <c r="M101" s="265"/>
      <c r="N101" s="266"/>
      <c r="O101" s="266"/>
      <c r="P101" s="266"/>
      <c r="Q101" s="266"/>
      <c r="R101" s="266"/>
      <c r="S101" s="266"/>
      <c r="T101" s="267"/>
      <c r="U101" s="14"/>
      <c r="V101" s="14"/>
      <c r="W101" s="14"/>
      <c r="X101" s="14"/>
      <c r="Y101" s="14"/>
      <c r="Z101" s="14"/>
      <c r="AA101" s="14"/>
      <c r="AB101" s="14"/>
      <c r="AC101" s="14"/>
      <c r="AD101" s="14"/>
      <c r="AE101" s="14"/>
      <c r="AT101" s="268" t="s">
        <v>248</v>
      </c>
      <c r="AU101" s="268" t="s">
        <v>89</v>
      </c>
      <c r="AV101" s="14" t="s">
        <v>242</v>
      </c>
      <c r="AW101" s="14" t="s">
        <v>41</v>
      </c>
      <c r="AX101" s="14" t="s">
        <v>87</v>
      </c>
      <c r="AY101" s="268" t="s">
        <v>235</v>
      </c>
    </row>
    <row r="102" s="2" customFormat="1" ht="21.75" customHeight="1">
      <c r="A102" s="39"/>
      <c r="B102" s="40"/>
      <c r="C102" s="269" t="s">
        <v>258</v>
      </c>
      <c r="D102" s="269" t="s">
        <v>290</v>
      </c>
      <c r="E102" s="270" t="s">
        <v>291</v>
      </c>
      <c r="F102" s="271" t="s">
        <v>292</v>
      </c>
      <c r="G102" s="272" t="s">
        <v>182</v>
      </c>
      <c r="H102" s="273">
        <v>100</v>
      </c>
      <c r="I102" s="274"/>
      <c r="J102" s="275">
        <f>ROUND(I102*H102,2)</f>
        <v>0</v>
      </c>
      <c r="K102" s="271" t="s">
        <v>241</v>
      </c>
      <c r="L102" s="276"/>
      <c r="M102" s="277" t="s">
        <v>39</v>
      </c>
      <c r="N102" s="278" t="s">
        <v>53</v>
      </c>
      <c r="O102" s="86"/>
      <c r="P102" s="238">
        <f>O102*H102</f>
        <v>0</v>
      </c>
      <c r="Q102" s="238">
        <v>1</v>
      </c>
      <c r="R102" s="238">
        <f>Q102*H102</f>
        <v>100</v>
      </c>
      <c r="S102" s="238">
        <v>0</v>
      </c>
      <c r="T102" s="239">
        <f>S102*H102</f>
        <v>0</v>
      </c>
      <c r="U102" s="39"/>
      <c r="V102" s="39"/>
      <c r="W102" s="39"/>
      <c r="X102" s="39"/>
      <c r="Y102" s="39"/>
      <c r="Z102" s="39"/>
      <c r="AA102" s="39"/>
      <c r="AB102" s="39"/>
      <c r="AC102" s="39"/>
      <c r="AD102" s="39"/>
      <c r="AE102" s="39"/>
      <c r="AR102" s="240" t="s">
        <v>289</v>
      </c>
      <c r="AT102" s="240" t="s">
        <v>290</v>
      </c>
      <c r="AU102" s="240" t="s">
        <v>89</v>
      </c>
      <c r="AY102" s="17" t="s">
        <v>235</v>
      </c>
      <c r="BE102" s="241">
        <f>IF(N102="základní",J102,0)</f>
        <v>0</v>
      </c>
      <c r="BF102" s="241">
        <f>IF(N102="snížená",J102,0)</f>
        <v>0</v>
      </c>
      <c r="BG102" s="241">
        <f>IF(N102="zákl. přenesená",J102,0)</f>
        <v>0</v>
      </c>
      <c r="BH102" s="241">
        <f>IF(N102="sníž. přenesená",J102,0)</f>
        <v>0</v>
      </c>
      <c r="BI102" s="241">
        <f>IF(N102="nulová",J102,0)</f>
        <v>0</v>
      </c>
      <c r="BJ102" s="17" t="s">
        <v>242</v>
      </c>
      <c r="BK102" s="241">
        <f>ROUND(I102*H102,2)</f>
        <v>0</v>
      </c>
      <c r="BL102" s="17" t="s">
        <v>242</v>
      </c>
      <c r="BM102" s="240" t="s">
        <v>856</v>
      </c>
    </row>
    <row r="103" s="2" customFormat="1">
      <c r="A103" s="39"/>
      <c r="B103" s="40"/>
      <c r="C103" s="41"/>
      <c r="D103" s="242" t="s">
        <v>244</v>
      </c>
      <c r="E103" s="41"/>
      <c r="F103" s="243" t="s">
        <v>292</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244</v>
      </c>
      <c r="AU103" s="17" t="s">
        <v>89</v>
      </c>
    </row>
    <row r="104" s="2" customFormat="1">
      <c r="A104" s="39"/>
      <c r="B104" s="40"/>
      <c r="C104" s="41"/>
      <c r="D104" s="242" t="s">
        <v>294</v>
      </c>
      <c r="E104" s="41"/>
      <c r="F104" s="246" t="s">
        <v>295</v>
      </c>
      <c r="G104" s="41"/>
      <c r="H104" s="41"/>
      <c r="I104" s="149"/>
      <c r="J104" s="41"/>
      <c r="K104" s="41"/>
      <c r="L104" s="45"/>
      <c r="M104" s="244"/>
      <c r="N104" s="245"/>
      <c r="O104" s="86"/>
      <c r="P104" s="86"/>
      <c r="Q104" s="86"/>
      <c r="R104" s="86"/>
      <c r="S104" s="86"/>
      <c r="T104" s="87"/>
      <c r="U104" s="39"/>
      <c r="V104" s="39"/>
      <c r="W104" s="39"/>
      <c r="X104" s="39"/>
      <c r="Y104" s="39"/>
      <c r="Z104" s="39"/>
      <c r="AA104" s="39"/>
      <c r="AB104" s="39"/>
      <c r="AC104" s="39"/>
      <c r="AD104" s="39"/>
      <c r="AE104" s="39"/>
      <c r="AT104" s="17" t="s">
        <v>294</v>
      </c>
      <c r="AU104" s="17" t="s">
        <v>89</v>
      </c>
    </row>
    <row r="105" s="13" customFormat="1">
      <c r="A105" s="13"/>
      <c r="B105" s="247"/>
      <c r="C105" s="248"/>
      <c r="D105" s="242" t="s">
        <v>248</v>
      </c>
      <c r="E105" s="249" t="s">
        <v>39</v>
      </c>
      <c r="F105" s="250" t="s">
        <v>552</v>
      </c>
      <c r="G105" s="248"/>
      <c r="H105" s="251">
        <v>100</v>
      </c>
      <c r="I105" s="252"/>
      <c r="J105" s="248"/>
      <c r="K105" s="248"/>
      <c r="L105" s="253"/>
      <c r="M105" s="254"/>
      <c r="N105" s="255"/>
      <c r="O105" s="255"/>
      <c r="P105" s="255"/>
      <c r="Q105" s="255"/>
      <c r="R105" s="255"/>
      <c r="S105" s="255"/>
      <c r="T105" s="256"/>
      <c r="U105" s="13"/>
      <c r="V105" s="13"/>
      <c r="W105" s="13"/>
      <c r="X105" s="13"/>
      <c r="Y105" s="13"/>
      <c r="Z105" s="13"/>
      <c r="AA105" s="13"/>
      <c r="AB105" s="13"/>
      <c r="AC105" s="13"/>
      <c r="AD105" s="13"/>
      <c r="AE105" s="13"/>
      <c r="AT105" s="257" t="s">
        <v>248</v>
      </c>
      <c r="AU105" s="257" t="s">
        <v>89</v>
      </c>
      <c r="AV105" s="13" t="s">
        <v>89</v>
      </c>
      <c r="AW105" s="13" t="s">
        <v>41</v>
      </c>
      <c r="AX105" s="13" t="s">
        <v>80</v>
      </c>
      <c r="AY105" s="257" t="s">
        <v>235</v>
      </c>
    </row>
    <row r="106" s="14" customFormat="1">
      <c r="A106" s="14"/>
      <c r="B106" s="258"/>
      <c r="C106" s="259"/>
      <c r="D106" s="242" t="s">
        <v>248</v>
      </c>
      <c r="E106" s="260" t="s">
        <v>848</v>
      </c>
      <c r="F106" s="261" t="s">
        <v>250</v>
      </c>
      <c r="G106" s="259"/>
      <c r="H106" s="262">
        <v>100</v>
      </c>
      <c r="I106" s="263"/>
      <c r="J106" s="259"/>
      <c r="K106" s="259"/>
      <c r="L106" s="264"/>
      <c r="M106" s="265"/>
      <c r="N106" s="266"/>
      <c r="O106" s="266"/>
      <c r="P106" s="266"/>
      <c r="Q106" s="266"/>
      <c r="R106" s="266"/>
      <c r="S106" s="266"/>
      <c r="T106" s="267"/>
      <c r="U106" s="14"/>
      <c r="V106" s="14"/>
      <c r="W106" s="14"/>
      <c r="X106" s="14"/>
      <c r="Y106" s="14"/>
      <c r="Z106" s="14"/>
      <c r="AA106" s="14"/>
      <c r="AB106" s="14"/>
      <c r="AC106" s="14"/>
      <c r="AD106" s="14"/>
      <c r="AE106" s="14"/>
      <c r="AT106" s="268" t="s">
        <v>248</v>
      </c>
      <c r="AU106" s="268" t="s">
        <v>89</v>
      </c>
      <c r="AV106" s="14" t="s">
        <v>242</v>
      </c>
      <c r="AW106" s="14" t="s">
        <v>41</v>
      </c>
      <c r="AX106" s="14" t="s">
        <v>87</v>
      </c>
      <c r="AY106" s="268" t="s">
        <v>235</v>
      </c>
    </row>
    <row r="107" s="2" customFormat="1" ht="21.75" customHeight="1">
      <c r="A107" s="39"/>
      <c r="B107" s="40"/>
      <c r="C107" s="229" t="s">
        <v>242</v>
      </c>
      <c r="D107" s="229" t="s">
        <v>238</v>
      </c>
      <c r="E107" s="230" t="s">
        <v>681</v>
      </c>
      <c r="F107" s="231" t="s">
        <v>682</v>
      </c>
      <c r="G107" s="232" t="s">
        <v>197</v>
      </c>
      <c r="H107" s="233">
        <v>3.5</v>
      </c>
      <c r="I107" s="234"/>
      <c r="J107" s="235">
        <f>ROUND(I107*H107,2)</f>
        <v>0</v>
      </c>
      <c r="K107" s="231" t="s">
        <v>241</v>
      </c>
      <c r="L107" s="45"/>
      <c r="M107" s="236" t="s">
        <v>39</v>
      </c>
      <c r="N107" s="237" t="s">
        <v>53</v>
      </c>
      <c r="O107" s="86"/>
      <c r="P107" s="238">
        <f>O107*H107</f>
        <v>0</v>
      </c>
      <c r="Q107" s="238">
        <v>0</v>
      </c>
      <c r="R107" s="238">
        <f>Q107*H107</f>
        <v>0</v>
      </c>
      <c r="S107" s="238">
        <v>0</v>
      </c>
      <c r="T107" s="239">
        <f>S107*H107</f>
        <v>0</v>
      </c>
      <c r="U107" s="39"/>
      <c r="V107" s="39"/>
      <c r="W107" s="39"/>
      <c r="X107" s="39"/>
      <c r="Y107" s="39"/>
      <c r="Z107" s="39"/>
      <c r="AA107" s="39"/>
      <c r="AB107" s="39"/>
      <c r="AC107" s="39"/>
      <c r="AD107" s="39"/>
      <c r="AE107" s="39"/>
      <c r="AR107" s="240" t="s">
        <v>242</v>
      </c>
      <c r="AT107" s="240" t="s">
        <v>238</v>
      </c>
      <c r="AU107" s="240" t="s">
        <v>89</v>
      </c>
      <c r="AY107" s="17" t="s">
        <v>235</v>
      </c>
      <c r="BE107" s="241">
        <f>IF(N107="základní",J107,0)</f>
        <v>0</v>
      </c>
      <c r="BF107" s="241">
        <f>IF(N107="snížená",J107,0)</f>
        <v>0</v>
      </c>
      <c r="BG107" s="241">
        <f>IF(N107="zákl. přenesená",J107,0)</f>
        <v>0</v>
      </c>
      <c r="BH107" s="241">
        <f>IF(N107="sníž. přenesená",J107,0)</f>
        <v>0</v>
      </c>
      <c r="BI107" s="241">
        <f>IF(N107="nulová",J107,0)</f>
        <v>0</v>
      </c>
      <c r="BJ107" s="17" t="s">
        <v>242</v>
      </c>
      <c r="BK107" s="241">
        <f>ROUND(I107*H107,2)</f>
        <v>0</v>
      </c>
      <c r="BL107" s="17" t="s">
        <v>242</v>
      </c>
      <c r="BM107" s="240" t="s">
        <v>857</v>
      </c>
    </row>
    <row r="108" s="2" customFormat="1">
      <c r="A108" s="39"/>
      <c r="B108" s="40"/>
      <c r="C108" s="41"/>
      <c r="D108" s="242" t="s">
        <v>244</v>
      </c>
      <c r="E108" s="41"/>
      <c r="F108" s="243" t="s">
        <v>684</v>
      </c>
      <c r="G108" s="41"/>
      <c r="H108" s="41"/>
      <c r="I108" s="149"/>
      <c r="J108" s="41"/>
      <c r="K108" s="41"/>
      <c r="L108" s="45"/>
      <c r="M108" s="244"/>
      <c r="N108" s="245"/>
      <c r="O108" s="86"/>
      <c r="P108" s="86"/>
      <c r="Q108" s="86"/>
      <c r="R108" s="86"/>
      <c r="S108" s="86"/>
      <c r="T108" s="87"/>
      <c r="U108" s="39"/>
      <c r="V108" s="39"/>
      <c r="W108" s="39"/>
      <c r="X108" s="39"/>
      <c r="Y108" s="39"/>
      <c r="Z108" s="39"/>
      <c r="AA108" s="39"/>
      <c r="AB108" s="39"/>
      <c r="AC108" s="39"/>
      <c r="AD108" s="39"/>
      <c r="AE108" s="39"/>
      <c r="AT108" s="17" t="s">
        <v>244</v>
      </c>
      <c r="AU108" s="17" t="s">
        <v>89</v>
      </c>
    </row>
    <row r="109" s="2" customFormat="1">
      <c r="A109" s="39"/>
      <c r="B109" s="40"/>
      <c r="C109" s="41"/>
      <c r="D109" s="242" t="s">
        <v>246</v>
      </c>
      <c r="E109" s="41"/>
      <c r="F109" s="246" t="s">
        <v>603</v>
      </c>
      <c r="G109" s="41"/>
      <c r="H109" s="41"/>
      <c r="I109" s="149"/>
      <c r="J109" s="41"/>
      <c r="K109" s="41"/>
      <c r="L109" s="45"/>
      <c r="M109" s="244"/>
      <c r="N109" s="245"/>
      <c r="O109" s="86"/>
      <c r="P109" s="86"/>
      <c r="Q109" s="86"/>
      <c r="R109" s="86"/>
      <c r="S109" s="86"/>
      <c r="T109" s="87"/>
      <c r="U109" s="39"/>
      <c r="V109" s="39"/>
      <c r="W109" s="39"/>
      <c r="X109" s="39"/>
      <c r="Y109" s="39"/>
      <c r="Z109" s="39"/>
      <c r="AA109" s="39"/>
      <c r="AB109" s="39"/>
      <c r="AC109" s="39"/>
      <c r="AD109" s="39"/>
      <c r="AE109" s="39"/>
      <c r="AT109" s="17" t="s">
        <v>246</v>
      </c>
      <c r="AU109" s="17" t="s">
        <v>89</v>
      </c>
    </row>
    <row r="110" s="13" customFormat="1">
      <c r="A110" s="13"/>
      <c r="B110" s="247"/>
      <c r="C110" s="248"/>
      <c r="D110" s="242" t="s">
        <v>248</v>
      </c>
      <c r="E110" s="249" t="s">
        <v>39</v>
      </c>
      <c r="F110" s="250" t="s">
        <v>858</v>
      </c>
      <c r="G110" s="248"/>
      <c r="H110" s="251">
        <v>3.5</v>
      </c>
      <c r="I110" s="252"/>
      <c r="J110" s="248"/>
      <c r="K110" s="248"/>
      <c r="L110" s="253"/>
      <c r="M110" s="254"/>
      <c r="N110" s="255"/>
      <c r="O110" s="255"/>
      <c r="P110" s="255"/>
      <c r="Q110" s="255"/>
      <c r="R110" s="255"/>
      <c r="S110" s="255"/>
      <c r="T110" s="256"/>
      <c r="U110" s="13"/>
      <c r="V110" s="13"/>
      <c r="W110" s="13"/>
      <c r="X110" s="13"/>
      <c r="Y110" s="13"/>
      <c r="Z110" s="13"/>
      <c r="AA110" s="13"/>
      <c r="AB110" s="13"/>
      <c r="AC110" s="13"/>
      <c r="AD110" s="13"/>
      <c r="AE110" s="13"/>
      <c r="AT110" s="257" t="s">
        <v>248</v>
      </c>
      <c r="AU110" s="257" t="s">
        <v>89</v>
      </c>
      <c r="AV110" s="13" t="s">
        <v>89</v>
      </c>
      <c r="AW110" s="13" t="s">
        <v>41</v>
      </c>
      <c r="AX110" s="13" t="s">
        <v>80</v>
      </c>
      <c r="AY110" s="257" t="s">
        <v>235</v>
      </c>
    </row>
    <row r="111" s="14" customFormat="1">
      <c r="A111" s="14"/>
      <c r="B111" s="258"/>
      <c r="C111" s="259"/>
      <c r="D111" s="242" t="s">
        <v>248</v>
      </c>
      <c r="E111" s="260" t="s">
        <v>39</v>
      </c>
      <c r="F111" s="261" t="s">
        <v>250</v>
      </c>
      <c r="G111" s="259"/>
      <c r="H111" s="262">
        <v>3.5</v>
      </c>
      <c r="I111" s="263"/>
      <c r="J111" s="259"/>
      <c r="K111" s="259"/>
      <c r="L111" s="264"/>
      <c r="M111" s="265"/>
      <c r="N111" s="266"/>
      <c r="O111" s="266"/>
      <c r="P111" s="266"/>
      <c r="Q111" s="266"/>
      <c r="R111" s="266"/>
      <c r="S111" s="266"/>
      <c r="T111" s="267"/>
      <c r="U111" s="14"/>
      <c r="V111" s="14"/>
      <c r="W111" s="14"/>
      <c r="X111" s="14"/>
      <c r="Y111" s="14"/>
      <c r="Z111" s="14"/>
      <c r="AA111" s="14"/>
      <c r="AB111" s="14"/>
      <c r="AC111" s="14"/>
      <c r="AD111" s="14"/>
      <c r="AE111" s="14"/>
      <c r="AT111" s="268" t="s">
        <v>248</v>
      </c>
      <c r="AU111" s="268" t="s">
        <v>89</v>
      </c>
      <c r="AV111" s="14" t="s">
        <v>242</v>
      </c>
      <c r="AW111" s="14" t="s">
        <v>41</v>
      </c>
      <c r="AX111" s="14" t="s">
        <v>87</v>
      </c>
      <c r="AY111" s="268" t="s">
        <v>235</v>
      </c>
    </row>
    <row r="112" s="2" customFormat="1" ht="21.75" customHeight="1">
      <c r="A112" s="39"/>
      <c r="B112" s="40"/>
      <c r="C112" s="229" t="s">
        <v>236</v>
      </c>
      <c r="D112" s="229" t="s">
        <v>238</v>
      </c>
      <c r="E112" s="230" t="s">
        <v>673</v>
      </c>
      <c r="F112" s="231" t="s">
        <v>674</v>
      </c>
      <c r="G112" s="232" t="s">
        <v>197</v>
      </c>
      <c r="H112" s="233">
        <v>550</v>
      </c>
      <c r="I112" s="234"/>
      <c r="J112" s="235">
        <f>ROUND(I112*H112,2)</f>
        <v>0</v>
      </c>
      <c r="K112" s="231" t="s">
        <v>241</v>
      </c>
      <c r="L112" s="45"/>
      <c r="M112" s="236" t="s">
        <v>39</v>
      </c>
      <c r="N112" s="237" t="s">
        <v>53</v>
      </c>
      <c r="O112" s="86"/>
      <c r="P112" s="238">
        <f>O112*H112</f>
        <v>0</v>
      </c>
      <c r="Q112" s="238">
        <v>0</v>
      </c>
      <c r="R112" s="238">
        <f>Q112*H112</f>
        <v>0</v>
      </c>
      <c r="S112" s="238">
        <v>0</v>
      </c>
      <c r="T112" s="239">
        <f>S112*H112</f>
        <v>0</v>
      </c>
      <c r="U112" s="39"/>
      <c r="V112" s="39"/>
      <c r="W112" s="39"/>
      <c r="X112" s="39"/>
      <c r="Y112" s="39"/>
      <c r="Z112" s="39"/>
      <c r="AA112" s="39"/>
      <c r="AB112" s="39"/>
      <c r="AC112" s="39"/>
      <c r="AD112" s="39"/>
      <c r="AE112" s="39"/>
      <c r="AR112" s="240" t="s">
        <v>242</v>
      </c>
      <c r="AT112" s="240" t="s">
        <v>238</v>
      </c>
      <c r="AU112" s="240" t="s">
        <v>89</v>
      </c>
      <c r="AY112" s="17" t="s">
        <v>235</v>
      </c>
      <c r="BE112" s="241">
        <f>IF(N112="základní",J112,0)</f>
        <v>0</v>
      </c>
      <c r="BF112" s="241">
        <f>IF(N112="snížená",J112,0)</f>
        <v>0</v>
      </c>
      <c r="BG112" s="241">
        <f>IF(N112="zákl. přenesená",J112,0)</f>
        <v>0</v>
      </c>
      <c r="BH112" s="241">
        <f>IF(N112="sníž. přenesená",J112,0)</f>
        <v>0</v>
      </c>
      <c r="BI112" s="241">
        <f>IF(N112="nulová",J112,0)</f>
        <v>0</v>
      </c>
      <c r="BJ112" s="17" t="s">
        <v>242</v>
      </c>
      <c r="BK112" s="241">
        <f>ROUND(I112*H112,2)</f>
        <v>0</v>
      </c>
      <c r="BL112" s="17" t="s">
        <v>242</v>
      </c>
      <c r="BM112" s="240" t="s">
        <v>859</v>
      </c>
    </row>
    <row r="113" s="2" customFormat="1">
      <c r="A113" s="39"/>
      <c r="B113" s="40"/>
      <c r="C113" s="41"/>
      <c r="D113" s="242" t="s">
        <v>244</v>
      </c>
      <c r="E113" s="41"/>
      <c r="F113" s="243" t="s">
        <v>676</v>
      </c>
      <c r="G113" s="41"/>
      <c r="H113" s="41"/>
      <c r="I113" s="149"/>
      <c r="J113" s="41"/>
      <c r="K113" s="41"/>
      <c r="L113" s="45"/>
      <c r="M113" s="244"/>
      <c r="N113" s="245"/>
      <c r="O113" s="86"/>
      <c r="P113" s="86"/>
      <c r="Q113" s="86"/>
      <c r="R113" s="86"/>
      <c r="S113" s="86"/>
      <c r="T113" s="87"/>
      <c r="U113" s="39"/>
      <c r="V113" s="39"/>
      <c r="W113" s="39"/>
      <c r="X113" s="39"/>
      <c r="Y113" s="39"/>
      <c r="Z113" s="39"/>
      <c r="AA113" s="39"/>
      <c r="AB113" s="39"/>
      <c r="AC113" s="39"/>
      <c r="AD113" s="39"/>
      <c r="AE113" s="39"/>
      <c r="AT113" s="17" t="s">
        <v>244</v>
      </c>
      <c r="AU113" s="17" t="s">
        <v>89</v>
      </c>
    </row>
    <row r="114" s="2" customFormat="1">
      <c r="A114" s="39"/>
      <c r="B114" s="40"/>
      <c r="C114" s="41"/>
      <c r="D114" s="242" t="s">
        <v>246</v>
      </c>
      <c r="E114" s="41"/>
      <c r="F114" s="246" t="s">
        <v>287</v>
      </c>
      <c r="G114" s="41"/>
      <c r="H114" s="41"/>
      <c r="I114" s="149"/>
      <c r="J114" s="41"/>
      <c r="K114" s="41"/>
      <c r="L114" s="45"/>
      <c r="M114" s="244"/>
      <c r="N114" s="245"/>
      <c r="O114" s="86"/>
      <c r="P114" s="86"/>
      <c r="Q114" s="86"/>
      <c r="R114" s="86"/>
      <c r="S114" s="86"/>
      <c r="T114" s="87"/>
      <c r="U114" s="39"/>
      <c r="V114" s="39"/>
      <c r="W114" s="39"/>
      <c r="X114" s="39"/>
      <c r="Y114" s="39"/>
      <c r="Z114" s="39"/>
      <c r="AA114" s="39"/>
      <c r="AB114" s="39"/>
      <c r="AC114" s="39"/>
      <c r="AD114" s="39"/>
      <c r="AE114" s="39"/>
      <c r="AT114" s="17" t="s">
        <v>246</v>
      </c>
      <c r="AU114" s="17" t="s">
        <v>89</v>
      </c>
    </row>
    <row r="115" s="13" customFormat="1">
      <c r="A115" s="13"/>
      <c r="B115" s="247"/>
      <c r="C115" s="248"/>
      <c r="D115" s="242" t="s">
        <v>248</v>
      </c>
      <c r="E115" s="249" t="s">
        <v>39</v>
      </c>
      <c r="F115" s="250" t="s">
        <v>860</v>
      </c>
      <c r="G115" s="248"/>
      <c r="H115" s="251">
        <v>550</v>
      </c>
      <c r="I115" s="252"/>
      <c r="J115" s="248"/>
      <c r="K115" s="248"/>
      <c r="L115" s="253"/>
      <c r="M115" s="254"/>
      <c r="N115" s="255"/>
      <c r="O115" s="255"/>
      <c r="P115" s="255"/>
      <c r="Q115" s="255"/>
      <c r="R115" s="255"/>
      <c r="S115" s="255"/>
      <c r="T115" s="256"/>
      <c r="U115" s="13"/>
      <c r="V115" s="13"/>
      <c r="W115" s="13"/>
      <c r="X115" s="13"/>
      <c r="Y115" s="13"/>
      <c r="Z115" s="13"/>
      <c r="AA115" s="13"/>
      <c r="AB115" s="13"/>
      <c r="AC115" s="13"/>
      <c r="AD115" s="13"/>
      <c r="AE115" s="13"/>
      <c r="AT115" s="257" t="s">
        <v>248</v>
      </c>
      <c r="AU115" s="257" t="s">
        <v>89</v>
      </c>
      <c r="AV115" s="13" t="s">
        <v>89</v>
      </c>
      <c r="AW115" s="13" t="s">
        <v>41</v>
      </c>
      <c r="AX115" s="13" t="s">
        <v>80</v>
      </c>
      <c r="AY115" s="257" t="s">
        <v>235</v>
      </c>
    </row>
    <row r="116" s="14" customFormat="1">
      <c r="A116" s="14"/>
      <c r="B116" s="258"/>
      <c r="C116" s="259"/>
      <c r="D116" s="242" t="s">
        <v>248</v>
      </c>
      <c r="E116" s="260" t="s">
        <v>840</v>
      </c>
      <c r="F116" s="261" t="s">
        <v>250</v>
      </c>
      <c r="G116" s="259"/>
      <c r="H116" s="262">
        <v>550</v>
      </c>
      <c r="I116" s="263"/>
      <c r="J116" s="259"/>
      <c r="K116" s="259"/>
      <c r="L116" s="264"/>
      <c r="M116" s="265"/>
      <c r="N116" s="266"/>
      <c r="O116" s="266"/>
      <c r="P116" s="266"/>
      <c r="Q116" s="266"/>
      <c r="R116" s="266"/>
      <c r="S116" s="266"/>
      <c r="T116" s="267"/>
      <c r="U116" s="14"/>
      <c r="V116" s="14"/>
      <c r="W116" s="14"/>
      <c r="X116" s="14"/>
      <c r="Y116" s="14"/>
      <c r="Z116" s="14"/>
      <c r="AA116" s="14"/>
      <c r="AB116" s="14"/>
      <c r="AC116" s="14"/>
      <c r="AD116" s="14"/>
      <c r="AE116" s="14"/>
      <c r="AT116" s="268" t="s">
        <v>248</v>
      </c>
      <c r="AU116" s="268" t="s">
        <v>89</v>
      </c>
      <c r="AV116" s="14" t="s">
        <v>242</v>
      </c>
      <c r="AW116" s="14" t="s">
        <v>41</v>
      </c>
      <c r="AX116" s="14" t="s">
        <v>87</v>
      </c>
      <c r="AY116" s="268" t="s">
        <v>235</v>
      </c>
    </row>
    <row r="117" s="2" customFormat="1" ht="21.75" customHeight="1">
      <c r="A117" s="39"/>
      <c r="B117" s="40"/>
      <c r="C117" s="269" t="s">
        <v>275</v>
      </c>
      <c r="D117" s="269" t="s">
        <v>290</v>
      </c>
      <c r="E117" s="270" t="s">
        <v>303</v>
      </c>
      <c r="F117" s="271" t="s">
        <v>304</v>
      </c>
      <c r="G117" s="272" t="s">
        <v>191</v>
      </c>
      <c r="H117" s="273">
        <v>1066</v>
      </c>
      <c r="I117" s="274"/>
      <c r="J117" s="275">
        <f>ROUND(I117*H117,2)</f>
        <v>0</v>
      </c>
      <c r="K117" s="271" t="s">
        <v>241</v>
      </c>
      <c r="L117" s="276"/>
      <c r="M117" s="277" t="s">
        <v>39</v>
      </c>
      <c r="N117" s="278" t="s">
        <v>53</v>
      </c>
      <c r="O117" s="86"/>
      <c r="P117" s="238">
        <f>O117*H117</f>
        <v>0</v>
      </c>
      <c r="Q117" s="238">
        <v>0.00018000000000000001</v>
      </c>
      <c r="R117" s="238">
        <f>Q117*H117</f>
        <v>0.19188000000000002</v>
      </c>
      <c r="S117" s="238">
        <v>0</v>
      </c>
      <c r="T117" s="239">
        <f>S117*H117</f>
        <v>0</v>
      </c>
      <c r="U117" s="39"/>
      <c r="V117" s="39"/>
      <c r="W117" s="39"/>
      <c r="X117" s="39"/>
      <c r="Y117" s="39"/>
      <c r="Z117" s="39"/>
      <c r="AA117" s="39"/>
      <c r="AB117" s="39"/>
      <c r="AC117" s="39"/>
      <c r="AD117" s="39"/>
      <c r="AE117" s="39"/>
      <c r="AR117" s="240" t="s">
        <v>289</v>
      </c>
      <c r="AT117" s="240" t="s">
        <v>290</v>
      </c>
      <c r="AU117" s="240" t="s">
        <v>89</v>
      </c>
      <c r="AY117" s="17" t="s">
        <v>235</v>
      </c>
      <c r="BE117" s="241">
        <f>IF(N117="základní",J117,0)</f>
        <v>0</v>
      </c>
      <c r="BF117" s="241">
        <f>IF(N117="snížená",J117,0)</f>
        <v>0</v>
      </c>
      <c r="BG117" s="241">
        <f>IF(N117="zákl. přenesená",J117,0)</f>
        <v>0</v>
      </c>
      <c r="BH117" s="241">
        <f>IF(N117="sníž. přenesená",J117,0)</f>
        <v>0</v>
      </c>
      <c r="BI117" s="241">
        <f>IF(N117="nulová",J117,0)</f>
        <v>0</v>
      </c>
      <c r="BJ117" s="17" t="s">
        <v>242</v>
      </c>
      <c r="BK117" s="241">
        <f>ROUND(I117*H117,2)</f>
        <v>0</v>
      </c>
      <c r="BL117" s="17" t="s">
        <v>242</v>
      </c>
      <c r="BM117" s="240" t="s">
        <v>861</v>
      </c>
    </row>
    <row r="118" s="2" customFormat="1">
      <c r="A118" s="39"/>
      <c r="B118" s="40"/>
      <c r="C118" s="41"/>
      <c r="D118" s="242" t="s">
        <v>244</v>
      </c>
      <c r="E118" s="41"/>
      <c r="F118" s="243" t="s">
        <v>304</v>
      </c>
      <c r="G118" s="41"/>
      <c r="H118" s="41"/>
      <c r="I118" s="149"/>
      <c r="J118" s="41"/>
      <c r="K118" s="41"/>
      <c r="L118" s="45"/>
      <c r="M118" s="244"/>
      <c r="N118" s="245"/>
      <c r="O118" s="86"/>
      <c r="P118" s="86"/>
      <c r="Q118" s="86"/>
      <c r="R118" s="86"/>
      <c r="S118" s="86"/>
      <c r="T118" s="87"/>
      <c r="U118" s="39"/>
      <c r="V118" s="39"/>
      <c r="W118" s="39"/>
      <c r="X118" s="39"/>
      <c r="Y118" s="39"/>
      <c r="Z118" s="39"/>
      <c r="AA118" s="39"/>
      <c r="AB118" s="39"/>
      <c r="AC118" s="39"/>
      <c r="AD118" s="39"/>
      <c r="AE118" s="39"/>
      <c r="AT118" s="17" t="s">
        <v>244</v>
      </c>
      <c r="AU118" s="17" t="s">
        <v>89</v>
      </c>
    </row>
    <row r="119" s="13" customFormat="1">
      <c r="A119" s="13"/>
      <c r="B119" s="247"/>
      <c r="C119" s="248"/>
      <c r="D119" s="242" t="s">
        <v>248</v>
      </c>
      <c r="E119" s="249" t="s">
        <v>39</v>
      </c>
      <c r="F119" s="250" t="s">
        <v>862</v>
      </c>
      <c r="G119" s="248"/>
      <c r="H119" s="251">
        <v>1066</v>
      </c>
      <c r="I119" s="252"/>
      <c r="J119" s="248"/>
      <c r="K119" s="248"/>
      <c r="L119" s="253"/>
      <c r="M119" s="254"/>
      <c r="N119" s="255"/>
      <c r="O119" s="255"/>
      <c r="P119" s="255"/>
      <c r="Q119" s="255"/>
      <c r="R119" s="255"/>
      <c r="S119" s="255"/>
      <c r="T119" s="256"/>
      <c r="U119" s="13"/>
      <c r="V119" s="13"/>
      <c r="W119" s="13"/>
      <c r="X119" s="13"/>
      <c r="Y119" s="13"/>
      <c r="Z119" s="13"/>
      <c r="AA119" s="13"/>
      <c r="AB119" s="13"/>
      <c r="AC119" s="13"/>
      <c r="AD119" s="13"/>
      <c r="AE119" s="13"/>
      <c r="AT119" s="257" t="s">
        <v>248</v>
      </c>
      <c r="AU119" s="257" t="s">
        <v>89</v>
      </c>
      <c r="AV119" s="13" t="s">
        <v>89</v>
      </c>
      <c r="AW119" s="13" t="s">
        <v>41</v>
      </c>
      <c r="AX119" s="13" t="s">
        <v>80</v>
      </c>
      <c r="AY119" s="257" t="s">
        <v>235</v>
      </c>
    </row>
    <row r="120" s="14" customFormat="1">
      <c r="A120" s="14"/>
      <c r="B120" s="258"/>
      <c r="C120" s="259"/>
      <c r="D120" s="242" t="s">
        <v>248</v>
      </c>
      <c r="E120" s="260" t="s">
        <v>846</v>
      </c>
      <c r="F120" s="261" t="s">
        <v>250</v>
      </c>
      <c r="G120" s="259"/>
      <c r="H120" s="262">
        <v>1066</v>
      </c>
      <c r="I120" s="263"/>
      <c r="J120" s="259"/>
      <c r="K120" s="259"/>
      <c r="L120" s="264"/>
      <c r="M120" s="265"/>
      <c r="N120" s="266"/>
      <c r="O120" s="266"/>
      <c r="P120" s="266"/>
      <c r="Q120" s="266"/>
      <c r="R120" s="266"/>
      <c r="S120" s="266"/>
      <c r="T120" s="267"/>
      <c r="U120" s="14"/>
      <c r="V120" s="14"/>
      <c r="W120" s="14"/>
      <c r="X120" s="14"/>
      <c r="Y120" s="14"/>
      <c r="Z120" s="14"/>
      <c r="AA120" s="14"/>
      <c r="AB120" s="14"/>
      <c r="AC120" s="14"/>
      <c r="AD120" s="14"/>
      <c r="AE120" s="14"/>
      <c r="AT120" s="268" t="s">
        <v>248</v>
      </c>
      <c r="AU120" s="268" t="s">
        <v>89</v>
      </c>
      <c r="AV120" s="14" t="s">
        <v>242</v>
      </c>
      <c r="AW120" s="14" t="s">
        <v>41</v>
      </c>
      <c r="AX120" s="14" t="s">
        <v>87</v>
      </c>
      <c r="AY120" s="268" t="s">
        <v>235</v>
      </c>
    </row>
    <row r="121" s="2" customFormat="1" ht="21.75" customHeight="1">
      <c r="A121" s="39"/>
      <c r="B121" s="40"/>
      <c r="C121" s="269" t="s">
        <v>282</v>
      </c>
      <c r="D121" s="269" t="s">
        <v>290</v>
      </c>
      <c r="E121" s="270" t="s">
        <v>308</v>
      </c>
      <c r="F121" s="271" t="s">
        <v>309</v>
      </c>
      <c r="G121" s="272" t="s">
        <v>191</v>
      </c>
      <c r="H121" s="273">
        <v>100</v>
      </c>
      <c r="I121" s="274"/>
      <c r="J121" s="275">
        <f>ROUND(I121*H121,2)</f>
        <v>0</v>
      </c>
      <c r="K121" s="271" t="s">
        <v>241</v>
      </c>
      <c r="L121" s="276"/>
      <c r="M121" s="277" t="s">
        <v>39</v>
      </c>
      <c r="N121" s="278" t="s">
        <v>53</v>
      </c>
      <c r="O121" s="86"/>
      <c r="P121" s="238">
        <f>O121*H121</f>
        <v>0</v>
      </c>
      <c r="Q121" s="238">
        <v>0.00123</v>
      </c>
      <c r="R121" s="238">
        <f>Q121*H121</f>
        <v>0.123</v>
      </c>
      <c r="S121" s="238">
        <v>0</v>
      </c>
      <c r="T121" s="239">
        <f>S121*H121</f>
        <v>0</v>
      </c>
      <c r="U121" s="39"/>
      <c r="V121" s="39"/>
      <c r="W121" s="39"/>
      <c r="X121" s="39"/>
      <c r="Y121" s="39"/>
      <c r="Z121" s="39"/>
      <c r="AA121" s="39"/>
      <c r="AB121" s="39"/>
      <c r="AC121" s="39"/>
      <c r="AD121" s="39"/>
      <c r="AE121" s="39"/>
      <c r="AR121" s="240" t="s">
        <v>289</v>
      </c>
      <c r="AT121" s="240" t="s">
        <v>290</v>
      </c>
      <c r="AU121" s="240" t="s">
        <v>89</v>
      </c>
      <c r="AY121" s="17" t="s">
        <v>235</v>
      </c>
      <c r="BE121" s="241">
        <f>IF(N121="základní",J121,0)</f>
        <v>0</v>
      </c>
      <c r="BF121" s="241">
        <f>IF(N121="snížená",J121,0)</f>
        <v>0</v>
      </c>
      <c r="BG121" s="241">
        <f>IF(N121="zákl. přenesená",J121,0)</f>
        <v>0</v>
      </c>
      <c r="BH121" s="241">
        <f>IF(N121="sníž. přenesená",J121,0)</f>
        <v>0</v>
      </c>
      <c r="BI121" s="241">
        <f>IF(N121="nulová",J121,0)</f>
        <v>0</v>
      </c>
      <c r="BJ121" s="17" t="s">
        <v>242</v>
      </c>
      <c r="BK121" s="241">
        <f>ROUND(I121*H121,2)</f>
        <v>0</v>
      </c>
      <c r="BL121" s="17" t="s">
        <v>242</v>
      </c>
      <c r="BM121" s="240" t="s">
        <v>863</v>
      </c>
    </row>
    <row r="122" s="2" customFormat="1">
      <c r="A122" s="39"/>
      <c r="B122" s="40"/>
      <c r="C122" s="41"/>
      <c r="D122" s="242" t="s">
        <v>244</v>
      </c>
      <c r="E122" s="41"/>
      <c r="F122" s="243" t="s">
        <v>309</v>
      </c>
      <c r="G122" s="41"/>
      <c r="H122" s="41"/>
      <c r="I122" s="149"/>
      <c r="J122" s="41"/>
      <c r="K122" s="41"/>
      <c r="L122" s="45"/>
      <c r="M122" s="244"/>
      <c r="N122" s="245"/>
      <c r="O122" s="86"/>
      <c r="P122" s="86"/>
      <c r="Q122" s="86"/>
      <c r="R122" s="86"/>
      <c r="S122" s="86"/>
      <c r="T122" s="87"/>
      <c r="U122" s="39"/>
      <c r="V122" s="39"/>
      <c r="W122" s="39"/>
      <c r="X122" s="39"/>
      <c r="Y122" s="39"/>
      <c r="Z122" s="39"/>
      <c r="AA122" s="39"/>
      <c r="AB122" s="39"/>
      <c r="AC122" s="39"/>
      <c r="AD122" s="39"/>
      <c r="AE122" s="39"/>
      <c r="AT122" s="17" t="s">
        <v>244</v>
      </c>
      <c r="AU122" s="17" t="s">
        <v>89</v>
      </c>
    </row>
    <row r="123" s="13" customFormat="1">
      <c r="A123" s="13"/>
      <c r="B123" s="247"/>
      <c r="C123" s="248"/>
      <c r="D123" s="242" t="s">
        <v>248</v>
      </c>
      <c r="E123" s="249" t="s">
        <v>39</v>
      </c>
      <c r="F123" s="250" t="s">
        <v>864</v>
      </c>
      <c r="G123" s="248"/>
      <c r="H123" s="251">
        <v>100</v>
      </c>
      <c r="I123" s="252"/>
      <c r="J123" s="248"/>
      <c r="K123" s="248"/>
      <c r="L123" s="253"/>
      <c r="M123" s="254"/>
      <c r="N123" s="255"/>
      <c r="O123" s="255"/>
      <c r="P123" s="255"/>
      <c r="Q123" s="255"/>
      <c r="R123" s="255"/>
      <c r="S123" s="255"/>
      <c r="T123" s="256"/>
      <c r="U123" s="13"/>
      <c r="V123" s="13"/>
      <c r="W123" s="13"/>
      <c r="X123" s="13"/>
      <c r="Y123" s="13"/>
      <c r="Z123" s="13"/>
      <c r="AA123" s="13"/>
      <c r="AB123" s="13"/>
      <c r="AC123" s="13"/>
      <c r="AD123" s="13"/>
      <c r="AE123" s="13"/>
      <c r="AT123" s="257" t="s">
        <v>248</v>
      </c>
      <c r="AU123" s="257" t="s">
        <v>89</v>
      </c>
      <c r="AV123" s="13" t="s">
        <v>89</v>
      </c>
      <c r="AW123" s="13" t="s">
        <v>41</v>
      </c>
      <c r="AX123" s="13" t="s">
        <v>80</v>
      </c>
      <c r="AY123" s="257" t="s">
        <v>235</v>
      </c>
    </row>
    <row r="124" s="14" customFormat="1">
      <c r="A124" s="14"/>
      <c r="B124" s="258"/>
      <c r="C124" s="259"/>
      <c r="D124" s="242" t="s">
        <v>248</v>
      </c>
      <c r="E124" s="260" t="s">
        <v>851</v>
      </c>
      <c r="F124" s="261" t="s">
        <v>250</v>
      </c>
      <c r="G124" s="259"/>
      <c r="H124" s="262">
        <v>100</v>
      </c>
      <c r="I124" s="263"/>
      <c r="J124" s="259"/>
      <c r="K124" s="259"/>
      <c r="L124" s="264"/>
      <c r="M124" s="265"/>
      <c r="N124" s="266"/>
      <c r="O124" s="266"/>
      <c r="P124" s="266"/>
      <c r="Q124" s="266"/>
      <c r="R124" s="266"/>
      <c r="S124" s="266"/>
      <c r="T124" s="267"/>
      <c r="U124" s="14"/>
      <c r="V124" s="14"/>
      <c r="W124" s="14"/>
      <c r="X124" s="14"/>
      <c r="Y124" s="14"/>
      <c r="Z124" s="14"/>
      <c r="AA124" s="14"/>
      <c r="AB124" s="14"/>
      <c r="AC124" s="14"/>
      <c r="AD124" s="14"/>
      <c r="AE124" s="14"/>
      <c r="AT124" s="268" t="s">
        <v>248</v>
      </c>
      <c r="AU124" s="268" t="s">
        <v>89</v>
      </c>
      <c r="AV124" s="14" t="s">
        <v>242</v>
      </c>
      <c r="AW124" s="14" t="s">
        <v>41</v>
      </c>
      <c r="AX124" s="14" t="s">
        <v>87</v>
      </c>
      <c r="AY124" s="268" t="s">
        <v>235</v>
      </c>
    </row>
    <row r="125" s="2" customFormat="1" ht="21.75" customHeight="1">
      <c r="A125" s="39"/>
      <c r="B125" s="40"/>
      <c r="C125" s="269" t="s">
        <v>289</v>
      </c>
      <c r="D125" s="269" t="s">
        <v>290</v>
      </c>
      <c r="E125" s="270" t="s">
        <v>314</v>
      </c>
      <c r="F125" s="271" t="s">
        <v>315</v>
      </c>
      <c r="G125" s="272" t="s">
        <v>191</v>
      </c>
      <c r="H125" s="273">
        <v>1</v>
      </c>
      <c r="I125" s="274"/>
      <c r="J125" s="275">
        <f>ROUND(I125*H125,2)</f>
        <v>0</v>
      </c>
      <c r="K125" s="271" t="s">
        <v>241</v>
      </c>
      <c r="L125" s="276"/>
      <c r="M125" s="277" t="s">
        <v>39</v>
      </c>
      <c r="N125" s="278" t="s">
        <v>53</v>
      </c>
      <c r="O125" s="86"/>
      <c r="P125" s="238">
        <f>O125*H125</f>
        <v>0</v>
      </c>
      <c r="Q125" s="238">
        <v>0.2195</v>
      </c>
      <c r="R125" s="238">
        <f>Q125*H125</f>
        <v>0.2195</v>
      </c>
      <c r="S125" s="238">
        <v>0</v>
      </c>
      <c r="T125" s="239">
        <f>S125*H125</f>
        <v>0</v>
      </c>
      <c r="U125" s="39"/>
      <c r="V125" s="39"/>
      <c r="W125" s="39"/>
      <c r="X125" s="39"/>
      <c r="Y125" s="39"/>
      <c r="Z125" s="39"/>
      <c r="AA125" s="39"/>
      <c r="AB125" s="39"/>
      <c r="AC125" s="39"/>
      <c r="AD125" s="39"/>
      <c r="AE125" s="39"/>
      <c r="AR125" s="240" t="s">
        <v>289</v>
      </c>
      <c r="AT125" s="240" t="s">
        <v>290</v>
      </c>
      <c r="AU125" s="240" t="s">
        <v>89</v>
      </c>
      <c r="AY125" s="17" t="s">
        <v>235</v>
      </c>
      <c r="BE125" s="241">
        <f>IF(N125="základní",J125,0)</f>
        <v>0</v>
      </c>
      <c r="BF125" s="241">
        <f>IF(N125="snížená",J125,0)</f>
        <v>0</v>
      </c>
      <c r="BG125" s="241">
        <f>IF(N125="zákl. přenesená",J125,0)</f>
        <v>0</v>
      </c>
      <c r="BH125" s="241">
        <f>IF(N125="sníž. přenesená",J125,0)</f>
        <v>0</v>
      </c>
      <c r="BI125" s="241">
        <f>IF(N125="nulová",J125,0)</f>
        <v>0</v>
      </c>
      <c r="BJ125" s="17" t="s">
        <v>242</v>
      </c>
      <c r="BK125" s="241">
        <f>ROUND(I125*H125,2)</f>
        <v>0</v>
      </c>
      <c r="BL125" s="17" t="s">
        <v>242</v>
      </c>
      <c r="BM125" s="240" t="s">
        <v>865</v>
      </c>
    </row>
    <row r="126" s="2" customFormat="1">
      <c r="A126" s="39"/>
      <c r="B126" s="40"/>
      <c r="C126" s="41"/>
      <c r="D126" s="242" t="s">
        <v>244</v>
      </c>
      <c r="E126" s="41"/>
      <c r="F126" s="243" t="s">
        <v>315</v>
      </c>
      <c r="G126" s="41"/>
      <c r="H126" s="41"/>
      <c r="I126" s="149"/>
      <c r="J126" s="41"/>
      <c r="K126" s="41"/>
      <c r="L126" s="45"/>
      <c r="M126" s="244"/>
      <c r="N126" s="245"/>
      <c r="O126" s="86"/>
      <c r="P126" s="86"/>
      <c r="Q126" s="86"/>
      <c r="R126" s="86"/>
      <c r="S126" s="86"/>
      <c r="T126" s="87"/>
      <c r="U126" s="39"/>
      <c r="V126" s="39"/>
      <c r="W126" s="39"/>
      <c r="X126" s="39"/>
      <c r="Y126" s="39"/>
      <c r="Z126" s="39"/>
      <c r="AA126" s="39"/>
      <c r="AB126" s="39"/>
      <c r="AC126" s="39"/>
      <c r="AD126" s="39"/>
      <c r="AE126" s="39"/>
      <c r="AT126" s="17" t="s">
        <v>244</v>
      </c>
      <c r="AU126" s="17" t="s">
        <v>89</v>
      </c>
    </row>
    <row r="127" s="13" customFormat="1">
      <c r="A127" s="13"/>
      <c r="B127" s="247"/>
      <c r="C127" s="248"/>
      <c r="D127" s="242" t="s">
        <v>248</v>
      </c>
      <c r="E127" s="249" t="s">
        <v>39</v>
      </c>
      <c r="F127" s="250" t="s">
        <v>866</v>
      </c>
      <c r="G127" s="248"/>
      <c r="H127" s="251">
        <v>1</v>
      </c>
      <c r="I127" s="252"/>
      <c r="J127" s="248"/>
      <c r="K127" s="248"/>
      <c r="L127" s="253"/>
      <c r="M127" s="254"/>
      <c r="N127" s="255"/>
      <c r="O127" s="255"/>
      <c r="P127" s="255"/>
      <c r="Q127" s="255"/>
      <c r="R127" s="255"/>
      <c r="S127" s="255"/>
      <c r="T127" s="256"/>
      <c r="U127" s="13"/>
      <c r="V127" s="13"/>
      <c r="W127" s="13"/>
      <c r="X127" s="13"/>
      <c r="Y127" s="13"/>
      <c r="Z127" s="13"/>
      <c r="AA127" s="13"/>
      <c r="AB127" s="13"/>
      <c r="AC127" s="13"/>
      <c r="AD127" s="13"/>
      <c r="AE127" s="13"/>
      <c r="AT127" s="257" t="s">
        <v>248</v>
      </c>
      <c r="AU127" s="257" t="s">
        <v>89</v>
      </c>
      <c r="AV127" s="13" t="s">
        <v>89</v>
      </c>
      <c r="AW127" s="13" t="s">
        <v>41</v>
      </c>
      <c r="AX127" s="13" t="s">
        <v>80</v>
      </c>
      <c r="AY127" s="257" t="s">
        <v>235</v>
      </c>
    </row>
    <row r="128" s="14" customFormat="1">
      <c r="A128" s="14"/>
      <c r="B128" s="258"/>
      <c r="C128" s="259"/>
      <c r="D128" s="242" t="s">
        <v>248</v>
      </c>
      <c r="E128" s="260" t="s">
        <v>844</v>
      </c>
      <c r="F128" s="261" t="s">
        <v>250</v>
      </c>
      <c r="G128" s="259"/>
      <c r="H128" s="262">
        <v>1</v>
      </c>
      <c r="I128" s="263"/>
      <c r="J128" s="259"/>
      <c r="K128" s="259"/>
      <c r="L128" s="264"/>
      <c r="M128" s="265"/>
      <c r="N128" s="266"/>
      <c r="O128" s="266"/>
      <c r="P128" s="266"/>
      <c r="Q128" s="266"/>
      <c r="R128" s="266"/>
      <c r="S128" s="266"/>
      <c r="T128" s="267"/>
      <c r="U128" s="14"/>
      <c r="V128" s="14"/>
      <c r="W128" s="14"/>
      <c r="X128" s="14"/>
      <c r="Y128" s="14"/>
      <c r="Z128" s="14"/>
      <c r="AA128" s="14"/>
      <c r="AB128" s="14"/>
      <c r="AC128" s="14"/>
      <c r="AD128" s="14"/>
      <c r="AE128" s="14"/>
      <c r="AT128" s="268" t="s">
        <v>248</v>
      </c>
      <c r="AU128" s="268" t="s">
        <v>89</v>
      </c>
      <c r="AV128" s="14" t="s">
        <v>242</v>
      </c>
      <c r="AW128" s="14" t="s">
        <v>41</v>
      </c>
      <c r="AX128" s="14" t="s">
        <v>87</v>
      </c>
      <c r="AY128" s="268" t="s">
        <v>235</v>
      </c>
    </row>
    <row r="129" s="2" customFormat="1" ht="21.75" customHeight="1">
      <c r="A129" s="39"/>
      <c r="B129" s="40"/>
      <c r="C129" s="269" t="s">
        <v>297</v>
      </c>
      <c r="D129" s="269" t="s">
        <v>290</v>
      </c>
      <c r="E129" s="270" t="s">
        <v>319</v>
      </c>
      <c r="F129" s="271" t="s">
        <v>320</v>
      </c>
      <c r="G129" s="272" t="s">
        <v>191</v>
      </c>
      <c r="H129" s="273">
        <v>4.5830000000000002</v>
      </c>
      <c r="I129" s="274"/>
      <c r="J129" s="275">
        <f>ROUND(I129*H129,2)</f>
        <v>0</v>
      </c>
      <c r="K129" s="271" t="s">
        <v>241</v>
      </c>
      <c r="L129" s="276"/>
      <c r="M129" s="277" t="s">
        <v>39</v>
      </c>
      <c r="N129" s="278" t="s">
        <v>53</v>
      </c>
      <c r="O129" s="86"/>
      <c r="P129" s="238">
        <f>O129*H129</f>
        <v>0</v>
      </c>
      <c r="Q129" s="238">
        <v>5.9268000000000001</v>
      </c>
      <c r="R129" s="238">
        <f>Q129*H129</f>
        <v>27.162524400000002</v>
      </c>
      <c r="S129" s="238">
        <v>0</v>
      </c>
      <c r="T129" s="239">
        <f>S129*H129</f>
        <v>0</v>
      </c>
      <c r="U129" s="39"/>
      <c r="V129" s="39"/>
      <c r="W129" s="39"/>
      <c r="X129" s="39"/>
      <c r="Y129" s="39"/>
      <c r="Z129" s="39"/>
      <c r="AA129" s="39"/>
      <c r="AB129" s="39"/>
      <c r="AC129" s="39"/>
      <c r="AD129" s="39"/>
      <c r="AE129" s="39"/>
      <c r="AR129" s="240" t="s">
        <v>289</v>
      </c>
      <c r="AT129" s="240" t="s">
        <v>290</v>
      </c>
      <c r="AU129" s="240" t="s">
        <v>89</v>
      </c>
      <c r="AY129" s="17" t="s">
        <v>235</v>
      </c>
      <c r="BE129" s="241">
        <f>IF(N129="základní",J129,0)</f>
        <v>0</v>
      </c>
      <c r="BF129" s="241">
        <f>IF(N129="snížená",J129,0)</f>
        <v>0</v>
      </c>
      <c r="BG129" s="241">
        <f>IF(N129="zákl. přenesená",J129,0)</f>
        <v>0</v>
      </c>
      <c r="BH129" s="241">
        <f>IF(N129="sníž. přenesená",J129,0)</f>
        <v>0</v>
      </c>
      <c r="BI129" s="241">
        <f>IF(N129="nulová",J129,0)</f>
        <v>0</v>
      </c>
      <c r="BJ129" s="17" t="s">
        <v>242</v>
      </c>
      <c r="BK129" s="241">
        <f>ROUND(I129*H129,2)</f>
        <v>0</v>
      </c>
      <c r="BL129" s="17" t="s">
        <v>242</v>
      </c>
      <c r="BM129" s="240" t="s">
        <v>867</v>
      </c>
    </row>
    <row r="130" s="2" customFormat="1">
      <c r="A130" s="39"/>
      <c r="B130" s="40"/>
      <c r="C130" s="41"/>
      <c r="D130" s="242" t="s">
        <v>244</v>
      </c>
      <c r="E130" s="41"/>
      <c r="F130" s="243" t="s">
        <v>320</v>
      </c>
      <c r="G130" s="41"/>
      <c r="H130" s="41"/>
      <c r="I130" s="149"/>
      <c r="J130" s="41"/>
      <c r="K130" s="41"/>
      <c r="L130" s="45"/>
      <c r="M130" s="244"/>
      <c r="N130" s="245"/>
      <c r="O130" s="86"/>
      <c r="P130" s="86"/>
      <c r="Q130" s="86"/>
      <c r="R130" s="86"/>
      <c r="S130" s="86"/>
      <c r="T130" s="87"/>
      <c r="U130" s="39"/>
      <c r="V130" s="39"/>
      <c r="W130" s="39"/>
      <c r="X130" s="39"/>
      <c r="Y130" s="39"/>
      <c r="Z130" s="39"/>
      <c r="AA130" s="39"/>
      <c r="AB130" s="39"/>
      <c r="AC130" s="39"/>
      <c r="AD130" s="39"/>
      <c r="AE130" s="39"/>
      <c r="AT130" s="17" t="s">
        <v>244</v>
      </c>
      <c r="AU130" s="17" t="s">
        <v>89</v>
      </c>
    </row>
    <row r="131" s="2" customFormat="1">
      <c r="A131" s="39"/>
      <c r="B131" s="40"/>
      <c r="C131" s="41"/>
      <c r="D131" s="242" t="s">
        <v>294</v>
      </c>
      <c r="E131" s="41"/>
      <c r="F131" s="246" t="s">
        <v>301</v>
      </c>
      <c r="G131" s="41"/>
      <c r="H131" s="41"/>
      <c r="I131" s="149"/>
      <c r="J131" s="41"/>
      <c r="K131" s="41"/>
      <c r="L131" s="45"/>
      <c r="M131" s="244"/>
      <c r="N131" s="245"/>
      <c r="O131" s="86"/>
      <c r="P131" s="86"/>
      <c r="Q131" s="86"/>
      <c r="R131" s="86"/>
      <c r="S131" s="86"/>
      <c r="T131" s="87"/>
      <c r="U131" s="39"/>
      <c r="V131" s="39"/>
      <c r="W131" s="39"/>
      <c r="X131" s="39"/>
      <c r="Y131" s="39"/>
      <c r="Z131" s="39"/>
      <c r="AA131" s="39"/>
      <c r="AB131" s="39"/>
      <c r="AC131" s="39"/>
      <c r="AD131" s="39"/>
      <c r="AE131" s="39"/>
      <c r="AT131" s="17" t="s">
        <v>294</v>
      </c>
      <c r="AU131" s="17" t="s">
        <v>89</v>
      </c>
    </row>
    <row r="132" s="13" customFormat="1">
      <c r="A132" s="13"/>
      <c r="B132" s="247"/>
      <c r="C132" s="248"/>
      <c r="D132" s="242" t="s">
        <v>248</v>
      </c>
      <c r="E132" s="249" t="s">
        <v>39</v>
      </c>
      <c r="F132" s="250" t="s">
        <v>868</v>
      </c>
      <c r="G132" s="248"/>
      <c r="H132" s="251">
        <v>4.5830000000000002</v>
      </c>
      <c r="I132" s="252"/>
      <c r="J132" s="248"/>
      <c r="K132" s="248"/>
      <c r="L132" s="253"/>
      <c r="M132" s="254"/>
      <c r="N132" s="255"/>
      <c r="O132" s="255"/>
      <c r="P132" s="255"/>
      <c r="Q132" s="255"/>
      <c r="R132" s="255"/>
      <c r="S132" s="255"/>
      <c r="T132" s="256"/>
      <c r="U132" s="13"/>
      <c r="V132" s="13"/>
      <c r="W132" s="13"/>
      <c r="X132" s="13"/>
      <c r="Y132" s="13"/>
      <c r="Z132" s="13"/>
      <c r="AA132" s="13"/>
      <c r="AB132" s="13"/>
      <c r="AC132" s="13"/>
      <c r="AD132" s="13"/>
      <c r="AE132" s="13"/>
      <c r="AT132" s="257" t="s">
        <v>248</v>
      </c>
      <c r="AU132" s="257" t="s">
        <v>89</v>
      </c>
      <c r="AV132" s="13" t="s">
        <v>89</v>
      </c>
      <c r="AW132" s="13" t="s">
        <v>41</v>
      </c>
      <c r="AX132" s="13" t="s">
        <v>80</v>
      </c>
      <c r="AY132" s="257" t="s">
        <v>235</v>
      </c>
    </row>
    <row r="133" s="14" customFormat="1">
      <c r="A133" s="14"/>
      <c r="B133" s="258"/>
      <c r="C133" s="259"/>
      <c r="D133" s="242" t="s">
        <v>248</v>
      </c>
      <c r="E133" s="260" t="s">
        <v>39</v>
      </c>
      <c r="F133" s="261" t="s">
        <v>250</v>
      </c>
      <c r="G133" s="259"/>
      <c r="H133" s="262">
        <v>4.5830000000000002</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248</v>
      </c>
      <c r="AU133" s="268" t="s">
        <v>89</v>
      </c>
      <c r="AV133" s="14" t="s">
        <v>242</v>
      </c>
      <c r="AW133" s="14" t="s">
        <v>41</v>
      </c>
      <c r="AX133" s="14" t="s">
        <v>87</v>
      </c>
      <c r="AY133" s="268" t="s">
        <v>235</v>
      </c>
    </row>
    <row r="134" s="2" customFormat="1" ht="21.75" customHeight="1">
      <c r="A134" s="39"/>
      <c r="B134" s="40"/>
      <c r="C134" s="229" t="s">
        <v>302</v>
      </c>
      <c r="D134" s="229" t="s">
        <v>238</v>
      </c>
      <c r="E134" s="230" t="s">
        <v>324</v>
      </c>
      <c r="F134" s="231" t="s">
        <v>325</v>
      </c>
      <c r="G134" s="232" t="s">
        <v>191</v>
      </c>
      <c r="H134" s="233">
        <v>92</v>
      </c>
      <c r="I134" s="234"/>
      <c r="J134" s="235">
        <f>ROUND(I134*H134,2)</f>
        <v>0</v>
      </c>
      <c r="K134" s="231" t="s">
        <v>241</v>
      </c>
      <c r="L134" s="45"/>
      <c r="M134" s="236" t="s">
        <v>39</v>
      </c>
      <c r="N134" s="237" t="s">
        <v>53</v>
      </c>
      <c r="O134" s="86"/>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242</v>
      </c>
      <c r="AT134" s="240" t="s">
        <v>238</v>
      </c>
      <c r="AU134" s="240" t="s">
        <v>89</v>
      </c>
      <c r="AY134" s="17" t="s">
        <v>235</v>
      </c>
      <c r="BE134" s="241">
        <f>IF(N134="základní",J134,0)</f>
        <v>0</v>
      </c>
      <c r="BF134" s="241">
        <f>IF(N134="snížená",J134,0)</f>
        <v>0</v>
      </c>
      <c r="BG134" s="241">
        <f>IF(N134="zákl. přenesená",J134,0)</f>
        <v>0</v>
      </c>
      <c r="BH134" s="241">
        <f>IF(N134="sníž. přenesená",J134,0)</f>
        <v>0</v>
      </c>
      <c r="BI134" s="241">
        <f>IF(N134="nulová",J134,0)</f>
        <v>0</v>
      </c>
      <c r="BJ134" s="17" t="s">
        <v>242</v>
      </c>
      <c r="BK134" s="241">
        <f>ROUND(I134*H134,2)</f>
        <v>0</v>
      </c>
      <c r="BL134" s="17" t="s">
        <v>242</v>
      </c>
      <c r="BM134" s="240" t="s">
        <v>869</v>
      </c>
    </row>
    <row r="135" s="2" customFormat="1">
      <c r="A135" s="39"/>
      <c r="B135" s="40"/>
      <c r="C135" s="41"/>
      <c r="D135" s="242" t="s">
        <v>244</v>
      </c>
      <c r="E135" s="41"/>
      <c r="F135" s="243" t="s">
        <v>327</v>
      </c>
      <c r="G135" s="41"/>
      <c r="H135" s="41"/>
      <c r="I135" s="149"/>
      <c r="J135" s="41"/>
      <c r="K135" s="41"/>
      <c r="L135" s="45"/>
      <c r="M135" s="244"/>
      <c r="N135" s="245"/>
      <c r="O135" s="86"/>
      <c r="P135" s="86"/>
      <c r="Q135" s="86"/>
      <c r="R135" s="86"/>
      <c r="S135" s="86"/>
      <c r="T135" s="87"/>
      <c r="U135" s="39"/>
      <c r="V135" s="39"/>
      <c r="W135" s="39"/>
      <c r="X135" s="39"/>
      <c r="Y135" s="39"/>
      <c r="Z135" s="39"/>
      <c r="AA135" s="39"/>
      <c r="AB135" s="39"/>
      <c r="AC135" s="39"/>
      <c r="AD135" s="39"/>
      <c r="AE135" s="39"/>
      <c r="AT135" s="17" t="s">
        <v>244</v>
      </c>
      <c r="AU135" s="17" t="s">
        <v>89</v>
      </c>
    </row>
    <row r="136" s="2" customFormat="1">
      <c r="A136" s="39"/>
      <c r="B136" s="40"/>
      <c r="C136" s="41"/>
      <c r="D136" s="242" t="s">
        <v>246</v>
      </c>
      <c r="E136" s="41"/>
      <c r="F136" s="246" t="s">
        <v>328</v>
      </c>
      <c r="G136" s="41"/>
      <c r="H136" s="41"/>
      <c r="I136" s="149"/>
      <c r="J136" s="41"/>
      <c r="K136" s="41"/>
      <c r="L136" s="45"/>
      <c r="M136" s="244"/>
      <c r="N136" s="245"/>
      <c r="O136" s="86"/>
      <c r="P136" s="86"/>
      <c r="Q136" s="86"/>
      <c r="R136" s="86"/>
      <c r="S136" s="86"/>
      <c r="T136" s="87"/>
      <c r="U136" s="39"/>
      <c r="V136" s="39"/>
      <c r="W136" s="39"/>
      <c r="X136" s="39"/>
      <c r="Y136" s="39"/>
      <c r="Z136" s="39"/>
      <c r="AA136" s="39"/>
      <c r="AB136" s="39"/>
      <c r="AC136" s="39"/>
      <c r="AD136" s="39"/>
      <c r="AE136" s="39"/>
      <c r="AT136" s="17" t="s">
        <v>246</v>
      </c>
      <c r="AU136" s="17" t="s">
        <v>89</v>
      </c>
    </row>
    <row r="137" s="13" customFormat="1">
      <c r="A137" s="13"/>
      <c r="B137" s="247"/>
      <c r="C137" s="248"/>
      <c r="D137" s="242" t="s">
        <v>248</v>
      </c>
      <c r="E137" s="249" t="s">
        <v>39</v>
      </c>
      <c r="F137" s="250" t="s">
        <v>870</v>
      </c>
      <c r="G137" s="248"/>
      <c r="H137" s="251">
        <v>92</v>
      </c>
      <c r="I137" s="252"/>
      <c r="J137" s="248"/>
      <c r="K137" s="248"/>
      <c r="L137" s="253"/>
      <c r="M137" s="254"/>
      <c r="N137" s="255"/>
      <c r="O137" s="255"/>
      <c r="P137" s="255"/>
      <c r="Q137" s="255"/>
      <c r="R137" s="255"/>
      <c r="S137" s="255"/>
      <c r="T137" s="256"/>
      <c r="U137" s="13"/>
      <c r="V137" s="13"/>
      <c r="W137" s="13"/>
      <c r="X137" s="13"/>
      <c r="Y137" s="13"/>
      <c r="Z137" s="13"/>
      <c r="AA137" s="13"/>
      <c r="AB137" s="13"/>
      <c r="AC137" s="13"/>
      <c r="AD137" s="13"/>
      <c r="AE137" s="13"/>
      <c r="AT137" s="257" t="s">
        <v>248</v>
      </c>
      <c r="AU137" s="257" t="s">
        <v>89</v>
      </c>
      <c r="AV137" s="13" t="s">
        <v>89</v>
      </c>
      <c r="AW137" s="13" t="s">
        <v>41</v>
      </c>
      <c r="AX137" s="13" t="s">
        <v>80</v>
      </c>
      <c r="AY137" s="257" t="s">
        <v>235</v>
      </c>
    </row>
    <row r="138" s="14" customFormat="1">
      <c r="A138" s="14"/>
      <c r="B138" s="258"/>
      <c r="C138" s="259"/>
      <c r="D138" s="242" t="s">
        <v>248</v>
      </c>
      <c r="E138" s="260" t="s">
        <v>39</v>
      </c>
      <c r="F138" s="261" t="s">
        <v>250</v>
      </c>
      <c r="G138" s="259"/>
      <c r="H138" s="262">
        <v>92</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248</v>
      </c>
      <c r="AU138" s="268" t="s">
        <v>89</v>
      </c>
      <c r="AV138" s="14" t="s">
        <v>242</v>
      </c>
      <c r="AW138" s="14" t="s">
        <v>41</v>
      </c>
      <c r="AX138" s="14" t="s">
        <v>87</v>
      </c>
      <c r="AY138" s="268" t="s">
        <v>235</v>
      </c>
    </row>
    <row r="139" s="2" customFormat="1" ht="21.75" customHeight="1">
      <c r="A139" s="39"/>
      <c r="B139" s="40"/>
      <c r="C139" s="229" t="s">
        <v>307</v>
      </c>
      <c r="D139" s="229" t="s">
        <v>238</v>
      </c>
      <c r="E139" s="230" t="s">
        <v>698</v>
      </c>
      <c r="F139" s="231" t="s">
        <v>699</v>
      </c>
      <c r="G139" s="232" t="s">
        <v>191</v>
      </c>
      <c r="H139" s="233">
        <v>100</v>
      </c>
      <c r="I139" s="234"/>
      <c r="J139" s="235">
        <f>ROUND(I139*H139,2)</f>
        <v>0</v>
      </c>
      <c r="K139" s="231" t="s">
        <v>241</v>
      </c>
      <c r="L139" s="45"/>
      <c r="M139" s="236" t="s">
        <v>39</v>
      </c>
      <c r="N139" s="237" t="s">
        <v>53</v>
      </c>
      <c r="O139" s="86"/>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242</v>
      </c>
      <c r="AT139" s="240" t="s">
        <v>238</v>
      </c>
      <c r="AU139" s="240" t="s">
        <v>89</v>
      </c>
      <c r="AY139" s="17" t="s">
        <v>235</v>
      </c>
      <c r="BE139" s="241">
        <f>IF(N139="základní",J139,0)</f>
        <v>0</v>
      </c>
      <c r="BF139" s="241">
        <f>IF(N139="snížená",J139,0)</f>
        <v>0</v>
      </c>
      <c r="BG139" s="241">
        <f>IF(N139="zákl. přenesená",J139,0)</f>
        <v>0</v>
      </c>
      <c r="BH139" s="241">
        <f>IF(N139="sníž. přenesená",J139,0)</f>
        <v>0</v>
      </c>
      <c r="BI139" s="241">
        <f>IF(N139="nulová",J139,0)</f>
        <v>0</v>
      </c>
      <c r="BJ139" s="17" t="s">
        <v>242</v>
      </c>
      <c r="BK139" s="241">
        <f>ROUND(I139*H139,2)</f>
        <v>0</v>
      </c>
      <c r="BL139" s="17" t="s">
        <v>242</v>
      </c>
      <c r="BM139" s="240" t="s">
        <v>871</v>
      </c>
    </row>
    <row r="140" s="2" customFormat="1">
      <c r="A140" s="39"/>
      <c r="B140" s="40"/>
      <c r="C140" s="41"/>
      <c r="D140" s="242" t="s">
        <v>244</v>
      </c>
      <c r="E140" s="41"/>
      <c r="F140" s="243" t="s">
        <v>701</v>
      </c>
      <c r="G140" s="41"/>
      <c r="H140" s="41"/>
      <c r="I140" s="149"/>
      <c r="J140" s="41"/>
      <c r="K140" s="41"/>
      <c r="L140" s="45"/>
      <c r="M140" s="244"/>
      <c r="N140" s="245"/>
      <c r="O140" s="86"/>
      <c r="P140" s="86"/>
      <c r="Q140" s="86"/>
      <c r="R140" s="86"/>
      <c r="S140" s="86"/>
      <c r="T140" s="87"/>
      <c r="U140" s="39"/>
      <c r="V140" s="39"/>
      <c r="W140" s="39"/>
      <c r="X140" s="39"/>
      <c r="Y140" s="39"/>
      <c r="Z140" s="39"/>
      <c r="AA140" s="39"/>
      <c r="AB140" s="39"/>
      <c r="AC140" s="39"/>
      <c r="AD140" s="39"/>
      <c r="AE140" s="39"/>
      <c r="AT140" s="17" t="s">
        <v>244</v>
      </c>
      <c r="AU140" s="17" t="s">
        <v>89</v>
      </c>
    </row>
    <row r="141" s="2" customFormat="1">
      <c r="A141" s="39"/>
      <c r="B141" s="40"/>
      <c r="C141" s="41"/>
      <c r="D141" s="242" t="s">
        <v>246</v>
      </c>
      <c r="E141" s="41"/>
      <c r="F141" s="246" t="s">
        <v>702</v>
      </c>
      <c r="G141" s="41"/>
      <c r="H141" s="41"/>
      <c r="I141" s="149"/>
      <c r="J141" s="41"/>
      <c r="K141" s="41"/>
      <c r="L141" s="45"/>
      <c r="M141" s="244"/>
      <c r="N141" s="245"/>
      <c r="O141" s="86"/>
      <c r="P141" s="86"/>
      <c r="Q141" s="86"/>
      <c r="R141" s="86"/>
      <c r="S141" s="86"/>
      <c r="T141" s="87"/>
      <c r="U141" s="39"/>
      <c r="V141" s="39"/>
      <c r="W141" s="39"/>
      <c r="X141" s="39"/>
      <c r="Y141" s="39"/>
      <c r="Z141" s="39"/>
      <c r="AA141" s="39"/>
      <c r="AB141" s="39"/>
      <c r="AC141" s="39"/>
      <c r="AD141" s="39"/>
      <c r="AE141" s="39"/>
      <c r="AT141" s="17" t="s">
        <v>246</v>
      </c>
      <c r="AU141" s="17" t="s">
        <v>89</v>
      </c>
    </row>
    <row r="142" s="13" customFormat="1">
      <c r="A142" s="13"/>
      <c r="B142" s="247"/>
      <c r="C142" s="248"/>
      <c r="D142" s="242" t="s">
        <v>248</v>
      </c>
      <c r="E142" s="249" t="s">
        <v>39</v>
      </c>
      <c r="F142" s="250" t="s">
        <v>851</v>
      </c>
      <c r="G142" s="248"/>
      <c r="H142" s="251">
        <v>100</v>
      </c>
      <c r="I142" s="252"/>
      <c r="J142" s="248"/>
      <c r="K142" s="248"/>
      <c r="L142" s="253"/>
      <c r="M142" s="254"/>
      <c r="N142" s="255"/>
      <c r="O142" s="255"/>
      <c r="P142" s="255"/>
      <c r="Q142" s="255"/>
      <c r="R142" s="255"/>
      <c r="S142" s="255"/>
      <c r="T142" s="256"/>
      <c r="U142" s="13"/>
      <c r="V142" s="13"/>
      <c r="W142" s="13"/>
      <c r="X142" s="13"/>
      <c r="Y142" s="13"/>
      <c r="Z142" s="13"/>
      <c r="AA142" s="13"/>
      <c r="AB142" s="13"/>
      <c r="AC142" s="13"/>
      <c r="AD142" s="13"/>
      <c r="AE142" s="13"/>
      <c r="AT142" s="257" t="s">
        <v>248</v>
      </c>
      <c r="AU142" s="257" t="s">
        <v>89</v>
      </c>
      <c r="AV142" s="13" t="s">
        <v>89</v>
      </c>
      <c r="AW142" s="13" t="s">
        <v>41</v>
      </c>
      <c r="AX142" s="13" t="s">
        <v>80</v>
      </c>
      <c r="AY142" s="257" t="s">
        <v>235</v>
      </c>
    </row>
    <row r="143" s="14" customFormat="1">
      <c r="A143" s="14"/>
      <c r="B143" s="258"/>
      <c r="C143" s="259"/>
      <c r="D143" s="242" t="s">
        <v>248</v>
      </c>
      <c r="E143" s="260" t="s">
        <v>39</v>
      </c>
      <c r="F143" s="261" t="s">
        <v>250</v>
      </c>
      <c r="G143" s="259"/>
      <c r="H143" s="262">
        <v>100</v>
      </c>
      <c r="I143" s="263"/>
      <c r="J143" s="259"/>
      <c r="K143" s="259"/>
      <c r="L143" s="264"/>
      <c r="M143" s="265"/>
      <c r="N143" s="266"/>
      <c r="O143" s="266"/>
      <c r="P143" s="266"/>
      <c r="Q143" s="266"/>
      <c r="R143" s="266"/>
      <c r="S143" s="266"/>
      <c r="T143" s="267"/>
      <c r="U143" s="14"/>
      <c r="V143" s="14"/>
      <c r="W143" s="14"/>
      <c r="X143" s="14"/>
      <c r="Y143" s="14"/>
      <c r="Z143" s="14"/>
      <c r="AA143" s="14"/>
      <c r="AB143" s="14"/>
      <c r="AC143" s="14"/>
      <c r="AD143" s="14"/>
      <c r="AE143" s="14"/>
      <c r="AT143" s="268" t="s">
        <v>248</v>
      </c>
      <c r="AU143" s="268" t="s">
        <v>89</v>
      </c>
      <c r="AV143" s="14" t="s">
        <v>242</v>
      </c>
      <c r="AW143" s="14" t="s">
        <v>41</v>
      </c>
      <c r="AX143" s="14" t="s">
        <v>87</v>
      </c>
      <c r="AY143" s="268" t="s">
        <v>235</v>
      </c>
    </row>
    <row r="144" s="2" customFormat="1" ht="21.75" customHeight="1">
      <c r="A144" s="39"/>
      <c r="B144" s="40"/>
      <c r="C144" s="229" t="s">
        <v>313</v>
      </c>
      <c r="D144" s="229" t="s">
        <v>238</v>
      </c>
      <c r="E144" s="230" t="s">
        <v>703</v>
      </c>
      <c r="F144" s="231" t="s">
        <v>704</v>
      </c>
      <c r="G144" s="232" t="s">
        <v>191</v>
      </c>
      <c r="H144" s="233">
        <v>164</v>
      </c>
      <c r="I144" s="234"/>
      <c r="J144" s="235">
        <f>ROUND(I144*H144,2)</f>
        <v>0</v>
      </c>
      <c r="K144" s="231" t="s">
        <v>241</v>
      </c>
      <c r="L144" s="45"/>
      <c r="M144" s="236" t="s">
        <v>39</v>
      </c>
      <c r="N144" s="237" t="s">
        <v>53</v>
      </c>
      <c r="O144" s="86"/>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242</v>
      </c>
      <c r="AT144" s="240" t="s">
        <v>238</v>
      </c>
      <c r="AU144" s="240" t="s">
        <v>89</v>
      </c>
      <c r="AY144" s="17" t="s">
        <v>235</v>
      </c>
      <c r="BE144" s="241">
        <f>IF(N144="základní",J144,0)</f>
        <v>0</v>
      </c>
      <c r="BF144" s="241">
        <f>IF(N144="snížená",J144,0)</f>
        <v>0</v>
      </c>
      <c r="BG144" s="241">
        <f>IF(N144="zákl. přenesená",J144,0)</f>
        <v>0</v>
      </c>
      <c r="BH144" s="241">
        <f>IF(N144="sníž. přenesená",J144,0)</f>
        <v>0</v>
      </c>
      <c r="BI144" s="241">
        <f>IF(N144="nulová",J144,0)</f>
        <v>0</v>
      </c>
      <c r="BJ144" s="17" t="s">
        <v>242</v>
      </c>
      <c r="BK144" s="241">
        <f>ROUND(I144*H144,2)</f>
        <v>0</v>
      </c>
      <c r="BL144" s="17" t="s">
        <v>242</v>
      </c>
      <c r="BM144" s="240" t="s">
        <v>872</v>
      </c>
    </row>
    <row r="145" s="2" customFormat="1">
      <c r="A145" s="39"/>
      <c r="B145" s="40"/>
      <c r="C145" s="41"/>
      <c r="D145" s="242" t="s">
        <v>244</v>
      </c>
      <c r="E145" s="41"/>
      <c r="F145" s="243" t="s">
        <v>706</v>
      </c>
      <c r="G145" s="41"/>
      <c r="H145" s="41"/>
      <c r="I145" s="149"/>
      <c r="J145" s="41"/>
      <c r="K145" s="41"/>
      <c r="L145" s="45"/>
      <c r="M145" s="244"/>
      <c r="N145" s="245"/>
      <c r="O145" s="86"/>
      <c r="P145" s="86"/>
      <c r="Q145" s="86"/>
      <c r="R145" s="86"/>
      <c r="S145" s="86"/>
      <c r="T145" s="87"/>
      <c r="U145" s="39"/>
      <c r="V145" s="39"/>
      <c r="W145" s="39"/>
      <c r="X145" s="39"/>
      <c r="Y145" s="39"/>
      <c r="Z145" s="39"/>
      <c r="AA145" s="39"/>
      <c r="AB145" s="39"/>
      <c r="AC145" s="39"/>
      <c r="AD145" s="39"/>
      <c r="AE145" s="39"/>
      <c r="AT145" s="17" t="s">
        <v>244</v>
      </c>
      <c r="AU145" s="17" t="s">
        <v>89</v>
      </c>
    </row>
    <row r="146" s="2" customFormat="1">
      <c r="A146" s="39"/>
      <c r="B146" s="40"/>
      <c r="C146" s="41"/>
      <c r="D146" s="242" t="s">
        <v>246</v>
      </c>
      <c r="E146" s="41"/>
      <c r="F146" s="246" t="s">
        <v>707</v>
      </c>
      <c r="G146" s="41"/>
      <c r="H146" s="41"/>
      <c r="I146" s="149"/>
      <c r="J146" s="41"/>
      <c r="K146" s="41"/>
      <c r="L146" s="45"/>
      <c r="M146" s="244"/>
      <c r="N146" s="245"/>
      <c r="O146" s="86"/>
      <c r="P146" s="86"/>
      <c r="Q146" s="86"/>
      <c r="R146" s="86"/>
      <c r="S146" s="86"/>
      <c r="T146" s="87"/>
      <c r="U146" s="39"/>
      <c r="V146" s="39"/>
      <c r="W146" s="39"/>
      <c r="X146" s="39"/>
      <c r="Y146" s="39"/>
      <c r="Z146" s="39"/>
      <c r="AA146" s="39"/>
      <c r="AB146" s="39"/>
      <c r="AC146" s="39"/>
      <c r="AD146" s="39"/>
      <c r="AE146" s="39"/>
      <c r="AT146" s="17" t="s">
        <v>246</v>
      </c>
      <c r="AU146" s="17" t="s">
        <v>89</v>
      </c>
    </row>
    <row r="147" s="13" customFormat="1">
      <c r="A147" s="13"/>
      <c r="B147" s="247"/>
      <c r="C147" s="248"/>
      <c r="D147" s="242" t="s">
        <v>248</v>
      </c>
      <c r="E147" s="249" t="s">
        <v>39</v>
      </c>
      <c r="F147" s="250" t="s">
        <v>873</v>
      </c>
      <c r="G147" s="248"/>
      <c r="H147" s="251">
        <v>164</v>
      </c>
      <c r="I147" s="252"/>
      <c r="J147" s="248"/>
      <c r="K147" s="248"/>
      <c r="L147" s="253"/>
      <c r="M147" s="254"/>
      <c r="N147" s="255"/>
      <c r="O147" s="255"/>
      <c r="P147" s="255"/>
      <c r="Q147" s="255"/>
      <c r="R147" s="255"/>
      <c r="S147" s="255"/>
      <c r="T147" s="256"/>
      <c r="U147" s="13"/>
      <c r="V147" s="13"/>
      <c r="W147" s="13"/>
      <c r="X147" s="13"/>
      <c r="Y147" s="13"/>
      <c r="Z147" s="13"/>
      <c r="AA147" s="13"/>
      <c r="AB147" s="13"/>
      <c r="AC147" s="13"/>
      <c r="AD147" s="13"/>
      <c r="AE147" s="13"/>
      <c r="AT147" s="257" t="s">
        <v>248</v>
      </c>
      <c r="AU147" s="257" t="s">
        <v>89</v>
      </c>
      <c r="AV147" s="13" t="s">
        <v>89</v>
      </c>
      <c r="AW147" s="13" t="s">
        <v>41</v>
      </c>
      <c r="AX147" s="13" t="s">
        <v>80</v>
      </c>
      <c r="AY147" s="257" t="s">
        <v>235</v>
      </c>
    </row>
    <row r="148" s="14" customFormat="1">
      <c r="A148" s="14"/>
      <c r="B148" s="258"/>
      <c r="C148" s="259"/>
      <c r="D148" s="242" t="s">
        <v>248</v>
      </c>
      <c r="E148" s="260" t="s">
        <v>39</v>
      </c>
      <c r="F148" s="261" t="s">
        <v>250</v>
      </c>
      <c r="G148" s="259"/>
      <c r="H148" s="262">
        <v>164</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248</v>
      </c>
      <c r="AU148" s="268" t="s">
        <v>89</v>
      </c>
      <c r="AV148" s="14" t="s">
        <v>242</v>
      </c>
      <c r="AW148" s="14" t="s">
        <v>41</v>
      </c>
      <c r="AX148" s="14" t="s">
        <v>87</v>
      </c>
      <c r="AY148" s="268" t="s">
        <v>235</v>
      </c>
    </row>
    <row r="149" s="2" customFormat="1" ht="21.75" customHeight="1">
      <c r="A149" s="39"/>
      <c r="B149" s="40"/>
      <c r="C149" s="229" t="s">
        <v>318</v>
      </c>
      <c r="D149" s="229" t="s">
        <v>238</v>
      </c>
      <c r="E149" s="230" t="s">
        <v>345</v>
      </c>
      <c r="F149" s="231" t="s">
        <v>346</v>
      </c>
      <c r="G149" s="232" t="s">
        <v>186</v>
      </c>
      <c r="H149" s="233">
        <v>0.69999999999999996</v>
      </c>
      <c r="I149" s="234"/>
      <c r="J149" s="235">
        <f>ROUND(I149*H149,2)</f>
        <v>0</v>
      </c>
      <c r="K149" s="231" t="s">
        <v>241</v>
      </c>
      <c r="L149" s="45"/>
      <c r="M149" s="236" t="s">
        <v>39</v>
      </c>
      <c r="N149" s="237" t="s">
        <v>53</v>
      </c>
      <c r="O149" s="86"/>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242</v>
      </c>
      <c r="AT149" s="240" t="s">
        <v>238</v>
      </c>
      <c r="AU149" s="240" t="s">
        <v>89</v>
      </c>
      <c r="AY149" s="17" t="s">
        <v>235</v>
      </c>
      <c r="BE149" s="241">
        <f>IF(N149="základní",J149,0)</f>
        <v>0</v>
      </c>
      <c r="BF149" s="241">
        <f>IF(N149="snížená",J149,0)</f>
        <v>0</v>
      </c>
      <c r="BG149" s="241">
        <f>IF(N149="zákl. přenesená",J149,0)</f>
        <v>0</v>
      </c>
      <c r="BH149" s="241">
        <f>IF(N149="sníž. přenesená",J149,0)</f>
        <v>0</v>
      </c>
      <c r="BI149" s="241">
        <f>IF(N149="nulová",J149,0)</f>
        <v>0</v>
      </c>
      <c r="BJ149" s="17" t="s">
        <v>242</v>
      </c>
      <c r="BK149" s="241">
        <f>ROUND(I149*H149,2)</f>
        <v>0</v>
      </c>
      <c r="BL149" s="17" t="s">
        <v>242</v>
      </c>
      <c r="BM149" s="240" t="s">
        <v>874</v>
      </c>
    </row>
    <row r="150" s="2" customFormat="1">
      <c r="A150" s="39"/>
      <c r="B150" s="40"/>
      <c r="C150" s="41"/>
      <c r="D150" s="242" t="s">
        <v>244</v>
      </c>
      <c r="E150" s="41"/>
      <c r="F150" s="243" t="s">
        <v>348</v>
      </c>
      <c r="G150" s="41"/>
      <c r="H150" s="41"/>
      <c r="I150" s="149"/>
      <c r="J150" s="41"/>
      <c r="K150" s="41"/>
      <c r="L150" s="45"/>
      <c r="M150" s="244"/>
      <c r="N150" s="245"/>
      <c r="O150" s="86"/>
      <c r="P150" s="86"/>
      <c r="Q150" s="86"/>
      <c r="R150" s="86"/>
      <c r="S150" s="86"/>
      <c r="T150" s="87"/>
      <c r="U150" s="39"/>
      <c r="V150" s="39"/>
      <c r="W150" s="39"/>
      <c r="X150" s="39"/>
      <c r="Y150" s="39"/>
      <c r="Z150" s="39"/>
      <c r="AA150" s="39"/>
      <c r="AB150" s="39"/>
      <c r="AC150" s="39"/>
      <c r="AD150" s="39"/>
      <c r="AE150" s="39"/>
      <c r="AT150" s="17" t="s">
        <v>244</v>
      </c>
      <c r="AU150" s="17" t="s">
        <v>89</v>
      </c>
    </row>
    <row r="151" s="13" customFormat="1">
      <c r="A151" s="13"/>
      <c r="B151" s="247"/>
      <c r="C151" s="248"/>
      <c r="D151" s="242" t="s">
        <v>248</v>
      </c>
      <c r="E151" s="249" t="s">
        <v>39</v>
      </c>
      <c r="F151" s="250" t="s">
        <v>875</v>
      </c>
      <c r="G151" s="248"/>
      <c r="H151" s="251">
        <v>0.69999999999999996</v>
      </c>
      <c r="I151" s="252"/>
      <c r="J151" s="248"/>
      <c r="K151" s="248"/>
      <c r="L151" s="253"/>
      <c r="M151" s="254"/>
      <c r="N151" s="255"/>
      <c r="O151" s="255"/>
      <c r="P151" s="255"/>
      <c r="Q151" s="255"/>
      <c r="R151" s="255"/>
      <c r="S151" s="255"/>
      <c r="T151" s="256"/>
      <c r="U151" s="13"/>
      <c r="V151" s="13"/>
      <c r="W151" s="13"/>
      <c r="X151" s="13"/>
      <c r="Y151" s="13"/>
      <c r="Z151" s="13"/>
      <c r="AA151" s="13"/>
      <c r="AB151" s="13"/>
      <c r="AC151" s="13"/>
      <c r="AD151" s="13"/>
      <c r="AE151" s="13"/>
      <c r="AT151" s="257" t="s">
        <v>248</v>
      </c>
      <c r="AU151" s="257" t="s">
        <v>89</v>
      </c>
      <c r="AV151" s="13" t="s">
        <v>89</v>
      </c>
      <c r="AW151" s="13" t="s">
        <v>41</v>
      </c>
      <c r="AX151" s="13" t="s">
        <v>80</v>
      </c>
      <c r="AY151" s="257" t="s">
        <v>235</v>
      </c>
    </row>
    <row r="152" s="14" customFormat="1">
      <c r="A152" s="14"/>
      <c r="B152" s="258"/>
      <c r="C152" s="259"/>
      <c r="D152" s="242" t="s">
        <v>248</v>
      </c>
      <c r="E152" s="260" t="s">
        <v>837</v>
      </c>
      <c r="F152" s="261" t="s">
        <v>250</v>
      </c>
      <c r="G152" s="259"/>
      <c r="H152" s="262">
        <v>0.69999999999999996</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248</v>
      </c>
      <c r="AU152" s="268" t="s">
        <v>89</v>
      </c>
      <c r="AV152" s="14" t="s">
        <v>242</v>
      </c>
      <c r="AW152" s="14" t="s">
        <v>41</v>
      </c>
      <c r="AX152" s="14" t="s">
        <v>87</v>
      </c>
      <c r="AY152" s="268" t="s">
        <v>235</v>
      </c>
    </row>
    <row r="153" s="2" customFormat="1" ht="21.75" customHeight="1">
      <c r="A153" s="39"/>
      <c r="B153" s="40"/>
      <c r="C153" s="229" t="s">
        <v>323</v>
      </c>
      <c r="D153" s="229" t="s">
        <v>238</v>
      </c>
      <c r="E153" s="230" t="s">
        <v>352</v>
      </c>
      <c r="F153" s="231" t="s">
        <v>353</v>
      </c>
      <c r="G153" s="232" t="s">
        <v>186</v>
      </c>
      <c r="H153" s="233">
        <v>0.69999999999999996</v>
      </c>
      <c r="I153" s="234"/>
      <c r="J153" s="235">
        <f>ROUND(I153*H153,2)</f>
        <v>0</v>
      </c>
      <c r="K153" s="231" t="s">
        <v>241</v>
      </c>
      <c r="L153" s="45"/>
      <c r="M153" s="236" t="s">
        <v>39</v>
      </c>
      <c r="N153" s="237" t="s">
        <v>53</v>
      </c>
      <c r="O153" s="86"/>
      <c r="P153" s="238">
        <f>O153*H153</f>
        <v>0</v>
      </c>
      <c r="Q153" s="238">
        <v>0</v>
      </c>
      <c r="R153" s="238">
        <f>Q153*H153</f>
        <v>0</v>
      </c>
      <c r="S153" s="238">
        <v>0</v>
      </c>
      <c r="T153" s="239">
        <f>S153*H153</f>
        <v>0</v>
      </c>
      <c r="U153" s="39"/>
      <c r="V153" s="39"/>
      <c r="W153" s="39"/>
      <c r="X153" s="39"/>
      <c r="Y153" s="39"/>
      <c r="Z153" s="39"/>
      <c r="AA153" s="39"/>
      <c r="AB153" s="39"/>
      <c r="AC153" s="39"/>
      <c r="AD153" s="39"/>
      <c r="AE153" s="39"/>
      <c r="AR153" s="240" t="s">
        <v>242</v>
      </c>
      <c r="AT153" s="240" t="s">
        <v>238</v>
      </c>
      <c r="AU153" s="240" t="s">
        <v>89</v>
      </c>
      <c r="AY153" s="17" t="s">
        <v>235</v>
      </c>
      <c r="BE153" s="241">
        <f>IF(N153="základní",J153,0)</f>
        <v>0</v>
      </c>
      <c r="BF153" s="241">
        <f>IF(N153="snížená",J153,0)</f>
        <v>0</v>
      </c>
      <c r="BG153" s="241">
        <f>IF(N153="zákl. přenesená",J153,0)</f>
        <v>0</v>
      </c>
      <c r="BH153" s="241">
        <f>IF(N153="sníž. přenesená",J153,0)</f>
        <v>0</v>
      </c>
      <c r="BI153" s="241">
        <f>IF(N153="nulová",J153,0)</f>
        <v>0</v>
      </c>
      <c r="BJ153" s="17" t="s">
        <v>242</v>
      </c>
      <c r="BK153" s="241">
        <f>ROUND(I153*H153,2)</f>
        <v>0</v>
      </c>
      <c r="BL153" s="17" t="s">
        <v>242</v>
      </c>
      <c r="BM153" s="240" t="s">
        <v>876</v>
      </c>
    </row>
    <row r="154" s="2" customFormat="1">
      <c r="A154" s="39"/>
      <c r="B154" s="40"/>
      <c r="C154" s="41"/>
      <c r="D154" s="242" t="s">
        <v>244</v>
      </c>
      <c r="E154" s="41"/>
      <c r="F154" s="243" t="s">
        <v>355</v>
      </c>
      <c r="G154" s="41"/>
      <c r="H154" s="41"/>
      <c r="I154" s="149"/>
      <c r="J154" s="41"/>
      <c r="K154" s="41"/>
      <c r="L154" s="45"/>
      <c r="M154" s="244"/>
      <c r="N154" s="245"/>
      <c r="O154" s="86"/>
      <c r="P154" s="86"/>
      <c r="Q154" s="86"/>
      <c r="R154" s="86"/>
      <c r="S154" s="86"/>
      <c r="T154" s="87"/>
      <c r="U154" s="39"/>
      <c r="V154" s="39"/>
      <c r="W154" s="39"/>
      <c r="X154" s="39"/>
      <c r="Y154" s="39"/>
      <c r="Z154" s="39"/>
      <c r="AA154" s="39"/>
      <c r="AB154" s="39"/>
      <c r="AC154" s="39"/>
      <c r="AD154" s="39"/>
      <c r="AE154" s="39"/>
      <c r="AT154" s="17" t="s">
        <v>244</v>
      </c>
      <c r="AU154" s="17" t="s">
        <v>89</v>
      </c>
    </row>
    <row r="155" s="2" customFormat="1">
      <c r="A155" s="39"/>
      <c r="B155" s="40"/>
      <c r="C155" s="41"/>
      <c r="D155" s="242" t="s">
        <v>246</v>
      </c>
      <c r="E155" s="41"/>
      <c r="F155" s="246" t="s">
        <v>356</v>
      </c>
      <c r="G155" s="41"/>
      <c r="H155" s="41"/>
      <c r="I155" s="149"/>
      <c r="J155" s="41"/>
      <c r="K155" s="41"/>
      <c r="L155" s="45"/>
      <c r="M155" s="244"/>
      <c r="N155" s="245"/>
      <c r="O155" s="86"/>
      <c r="P155" s="86"/>
      <c r="Q155" s="86"/>
      <c r="R155" s="86"/>
      <c r="S155" s="86"/>
      <c r="T155" s="87"/>
      <c r="U155" s="39"/>
      <c r="V155" s="39"/>
      <c r="W155" s="39"/>
      <c r="X155" s="39"/>
      <c r="Y155" s="39"/>
      <c r="Z155" s="39"/>
      <c r="AA155" s="39"/>
      <c r="AB155" s="39"/>
      <c r="AC155" s="39"/>
      <c r="AD155" s="39"/>
      <c r="AE155" s="39"/>
      <c r="AT155" s="17" t="s">
        <v>246</v>
      </c>
      <c r="AU155" s="17" t="s">
        <v>89</v>
      </c>
    </row>
    <row r="156" s="13" customFormat="1">
      <c r="A156" s="13"/>
      <c r="B156" s="247"/>
      <c r="C156" s="248"/>
      <c r="D156" s="242" t="s">
        <v>248</v>
      </c>
      <c r="E156" s="249" t="s">
        <v>39</v>
      </c>
      <c r="F156" s="250" t="s">
        <v>837</v>
      </c>
      <c r="G156" s="248"/>
      <c r="H156" s="251">
        <v>0.69999999999999996</v>
      </c>
      <c r="I156" s="252"/>
      <c r="J156" s="248"/>
      <c r="K156" s="248"/>
      <c r="L156" s="253"/>
      <c r="M156" s="254"/>
      <c r="N156" s="255"/>
      <c r="O156" s="255"/>
      <c r="P156" s="255"/>
      <c r="Q156" s="255"/>
      <c r="R156" s="255"/>
      <c r="S156" s="255"/>
      <c r="T156" s="256"/>
      <c r="U156" s="13"/>
      <c r="V156" s="13"/>
      <c r="W156" s="13"/>
      <c r="X156" s="13"/>
      <c r="Y156" s="13"/>
      <c r="Z156" s="13"/>
      <c r="AA156" s="13"/>
      <c r="AB156" s="13"/>
      <c r="AC156" s="13"/>
      <c r="AD156" s="13"/>
      <c r="AE156" s="13"/>
      <c r="AT156" s="257" t="s">
        <v>248</v>
      </c>
      <c r="AU156" s="257" t="s">
        <v>89</v>
      </c>
      <c r="AV156" s="13" t="s">
        <v>89</v>
      </c>
      <c r="AW156" s="13" t="s">
        <v>41</v>
      </c>
      <c r="AX156" s="13" t="s">
        <v>80</v>
      </c>
      <c r="AY156" s="257" t="s">
        <v>235</v>
      </c>
    </row>
    <row r="157" s="14" customFormat="1">
      <c r="A157" s="14"/>
      <c r="B157" s="258"/>
      <c r="C157" s="259"/>
      <c r="D157" s="242" t="s">
        <v>248</v>
      </c>
      <c r="E157" s="260" t="s">
        <v>39</v>
      </c>
      <c r="F157" s="261" t="s">
        <v>250</v>
      </c>
      <c r="G157" s="259"/>
      <c r="H157" s="262">
        <v>0.69999999999999996</v>
      </c>
      <c r="I157" s="263"/>
      <c r="J157" s="259"/>
      <c r="K157" s="259"/>
      <c r="L157" s="264"/>
      <c r="M157" s="265"/>
      <c r="N157" s="266"/>
      <c r="O157" s="266"/>
      <c r="P157" s="266"/>
      <c r="Q157" s="266"/>
      <c r="R157" s="266"/>
      <c r="S157" s="266"/>
      <c r="T157" s="267"/>
      <c r="U157" s="14"/>
      <c r="V157" s="14"/>
      <c r="W157" s="14"/>
      <c r="X157" s="14"/>
      <c r="Y157" s="14"/>
      <c r="Z157" s="14"/>
      <c r="AA157" s="14"/>
      <c r="AB157" s="14"/>
      <c r="AC157" s="14"/>
      <c r="AD157" s="14"/>
      <c r="AE157" s="14"/>
      <c r="AT157" s="268" t="s">
        <v>248</v>
      </c>
      <c r="AU157" s="268" t="s">
        <v>89</v>
      </c>
      <c r="AV157" s="14" t="s">
        <v>242</v>
      </c>
      <c r="AW157" s="14" t="s">
        <v>41</v>
      </c>
      <c r="AX157" s="14" t="s">
        <v>87</v>
      </c>
      <c r="AY157" s="268" t="s">
        <v>235</v>
      </c>
    </row>
    <row r="158" s="2" customFormat="1" ht="21.75" customHeight="1">
      <c r="A158" s="39"/>
      <c r="B158" s="40"/>
      <c r="C158" s="229" t="s">
        <v>8</v>
      </c>
      <c r="D158" s="229" t="s">
        <v>238</v>
      </c>
      <c r="E158" s="230" t="s">
        <v>359</v>
      </c>
      <c r="F158" s="231" t="s">
        <v>360</v>
      </c>
      <c r="G158" s="232" t="s">
        <v>197</v>
      </c>
      <c r="H158" s="233">
        <v>550</v>
      </c>
      <c r="I158" s="234"/>
      <c r="J158" s="235">
        <f>ROUND(I158*H158,2)</f>
        <v>0</v>
      </c>
      <c r="K158" s="231" t="s">
        <v>241</v>
      </c>
      <c r="L158" s="45"/>
      <c r="M158" s="236" t="s">
        <v>39</v>
      </c>
      <c r="N158" s="237" t="s">
        <v>53</v>
      </c>
      <c r="O158" s="86"/>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242</v>
      </c>
      <c r="AT158" s="240" t="s">
        <v>238</v>
      </c>
      <c r="AU158" s="240" t="s">
        <v>89</v>
      </c>
      <c r="AY158" s="17" t="s">
        <v>235</v>
      </c>
      <c r="BE158" s="241">
        <f>IF(N158="základní",J158,0)</f>
        <v>0</v>
      </c>
      <c r="BF158" s="241">
        <f>IF(N158="snížená",J158,0)</f>
        <v>0</v>
      </c>
      <c r="BG158" s="241">
        <f>IF(N158="zákl. přenesená",J158,0)</f>
        <v>0</v>
      </c>
      <c r="BH158" s="241">
        <f>IF(N158="sníž. přenesená",J158,0)</f>
        <v>0</v>
      </c>
      <c r="BI158" s="241">
        <f>IF(N158="nulová",J158,0)</f>
        <v>0</v>
      </c>
      <c r="BJ158" s="17" t="s">
        <v>242</v>
      </c>
      <c r="BK158" s="241">
        <f>ROUND(I158*H158,2)</f>
        <v>0</v>
      </c>
      <c r="BL158" s="17" t="s">
        <v>242</v>
      </c>
      <c r="BM158" s="240" t="s">
        <v>877</v>
      </c>
    </row>
    <row r="159" s="2" customFormat="1">
      <c r="A159" s="39"/>
      <c r="B159" s="40"/>
      <c r="C159" s="41"/>
      <c r="D159" s="242" t="s">
        <v>244</v>
      </c>
      <c r="E159" s="41"/>
      <c r="F159" s="243" t="s">
        <v>362</v>
      </c>
      <c r="G159" s="41"/>
      <c r="H159" s="41"/>
      <c r="I159" s="149"/>
      <c r="J159" s="41"/>
      <c r="K159" s="41"/>
      <c r="L159" s="45"/>
      <c r="M159" s="244"/>
      <c r="N159" s="245"/>
      <c r="O159" s="86"/>
      <c r="P159" s="86"/>
      <c r="Q159" s="86"/>
      <c r="R159" s="86"/>
      <c r="S159" s="86"/>
      <c r="T159" s="87"/>
      <c r="U159" s="39"/>
      <c r="V159" s="39"/>
      <c r="W159" s="39"/>
      <c r="X159" s="39"/>
      <c r="Y159" s="39"/>
      <c r="Z159" s="39"/>
      <c r="AA159" s="39"/>
      <c r="AB159" s="39"/>
      <c r="AC159" s="39"/>
      <c r="AD159" s="39"/>
      <c r="AE159" s="39"/>
      <c r="AT159" s="17" t="s">
        <v>244</v>
      </c>
      <c r="AU159" s="17" t="s">
        <v>89</v>
      </c>
    </row>
    <row r="160" s="2" customFormat="1">
      <c r="A160" s="39"/>
      <c r="B160" s="40"/>
      <c r="C160" s="41"/>
      <c r="D160" s="242" t="s">
        <v>246</v>
      </c>
      <c r="E160" s="41"/>
      <c r="F160" s="246" t="s">
        <v>363</v>
      </c>
      <c r="G160" s="41"/>
      <c r="H160" s="41"/>
      <c r="I160" s="149"/>
      <c r="J160" s="41"/>
      <c r="K160" s="41"/>
      <c r="L160" s="45"/>
      <c r="M160" s="244"/>
      <c r="N160" s="245"/>
      <c r="O160" s="86"/>
      <c r="P160" s="86"/>
      <c r="Q160" s="86"/>
      <c r="R160" s="86"/>
      <c r="S160" s="86"/>
      <c r="T160" s="87"/>
      <c r="U160" s="39"/>
      <c r="V160" s="39"/>
      <c r="W160" s="39"/>
      <c r="X160" s="39"/>
      <c r="Y160" s="39"/>
      <c r="Z160" s="39"/>
      <c r="AA160" s="39"/>
      <c r="AB160" s="39"/>
      <c r="AC160" s="39"/>
      <c r="AD160" s="39"/>
      <c r="AE160" s="39"/>
      <c r="AT160" s="17" t="s">
        <v>246</v>
      </c>
      <c r="AU160" s="17" t="s">
        <v>89</v>
      </c>
    </row>
    <row r="161" s="13" customFormat="1">
      <c r="A161" s="13"/>
      <c r="B161" s="247"/>
      <c r="C161" s="248"/>
      <c r="D161" s="242" t="s">
        <v>248</v>
      </c>
      <c r="E161" s="249" t="s">
        <v>39</v>
      </c>
      <c r="F161" s="250" t="s">
        <v>840</v>
      </c>
      <c r="G161" s="248"/>
      <c r="H161" s="251">
        <v>550</v>
      </c>
      <c r="I161" s="252"/>
      <c r="J161" s="248"/>
      <c r="K161" s="248"/>
      <c r="L161" s="253"/>
      <c r="M161" s="254"/>
      <c r="N161" s="255"/>
      <c r="O161" s="255"/>
      <c r="P161" s="255"/>
      <c r="Q161" s="255"/>
      <c r="R161" s="255"/>
      <c r="S161" s="255"/>
      <c r="T161" s="256"/>
      <c r="U161" s="13"/>
      <c r="V161" s="13"/>
      <c r="W161" s="13"/>
      <c r="X161" s="13"/>
      <c r="Y161" s="13"/>
      <c r="Z161" s="13"/>
      <c r="AA161" s="13"/>
      <c r="AB161" s="13"/>
      <c r="AC161" s="13"/>
      <c r="AD161" s="13"/>
      <c r="AE161" s="13"/>
      <c r="AT161" s="257" t="s">
        <v>248</v>
      </c>
      <c r="AU161" s="257" t="s">
        <v>89</v>
      </c>
      <c r="AV161" s="13" t="s">
        <v>89</v>
      </c>
      <c r="AW161" s="13" t="s">
        <v>41</v>
      </c>
      <c r="AX161" s="13" t="s">
        <v>80</v>
      </c>
      <c r="AY161" s="257" t="s">
        <v>235</v>
      </c>
    </row>
    <row r="162" s="14" customFormat="1">
      <c r="A162" s="14"/>
      <c r="B162" s="258"/>
      <c r="C162" s="259"/>
      <c r="D162" s="242" t="s">
        <v>248</v>
      </c>
      <c r="E162" s="260" t="s">
        <v>39</v>
      </c>
      <c r="F162" s="261" t="s">
        <v>250</v>
      </c>
      <c r="G162" s="259"/>
      <c r="H162" s="262">
        <v>550</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248</v>
      </c>
      <c r="AU162" s="268" t="s">
        <v>89</v>
      </c>
      <c r="AV162" s="14" t="s">
        <v>242</v>
      </c>
      <c r="AW162" s="14" t="s">
        <v>41</v>
      </c>
      <c r="AX162" s="14" t="s">
        <v>87</v>
      </c>
      <c r="AY162" s="268" t="s">
        <v>235</v>
      </c>
    </row>
    <row r="163" s="2" customFormat="1" ht="21.75" customHeight="1">
      <c r="A163" s="39"/>
      <c r="B163" s="40"/>
      <c r="C163" s="229" t="s">
        <v>336</v>
      </c>
      <c r="D163" s="229" t="s">
        <v>238</v>
      </c>
      <c r="E163" s="230" t="s">
        <v>365</v>
      </c>
      <c r="F163" s="231" t="s">
        <v>366</v>
      </c>
      <c r="G163" s="232" t="s">
        <v>367</v>
      </c>
      <c r="H163" s="233">
        <v>6</v>
      </c>
      <c r="I163" s="234"/>
      <c r="J163" s="235">
        <f>ROUND(I163*H163,2)</f>
        <v>0</v>
      </c>
      <c r="K163" s="231" t="s">
        <v>241</v>
      </c>
      <c r="L163" s="45"/>
      <c r="M163" s="236" t="s">
        <v>39</v>
      </c>
      <c r="N163" s="237" t="s">
        <v>53</v>
      </c>
      <c r="O163" s="86"/>
      <c r="P163" s="238">
        <f>O163*H163</f>
        <v>0</v>
      </c>
      <c r="Q163" s="238">
        <v>0</v>
      </c>
      <c r="R163" s="238">
        <f>Q163*H163</f>
        <v>0</v>
      </c>
      <c r="S163" s="238">
        <v>0</v>
      </c>
      <c r="T163" s="239">
        <f>S163*H163</f>
        <v>0</v>
      </c>
      <c r="U163" s="39"/>
      <c r="V163" s="39"/>
      <c r="W163" s="39"/>
      <c r="X163" s="39"/>
      <c r="Y163" s="39"/>
      <c r="Z163" s="39"/>
      <c r="AA163" s="39"/>
      <c r="AB163" s="39"/>
      <c r="AC163" s="39"/>
      <c r="AD163" s="39"/>
      <c r="AE163" s="39"/>
      <c r="AR163" s="240" t="s">
        <v>242</v>
      </c>
      <c r="AT163" s="240" t="s">
        <v>238</v>
      </c>
      <c r="AU163" s="240" t="s">
        <v>89</v>
      </c>
      <c r="AY163" s="17" t="s">
        <v>235</v>
      </c>
      <c r="BE163" s="241">
        <f>IF(N163="základní",J163,0)</f>
        <v>0</v>
      </c>
      <c r="BF163" s="241">
        <f>IF(N163="snížená",J163,0)</f>
        <v>0</v>
      </c>
      <c r="BG163" s="241">
        <f>IF(N163="zákl. přenesená",J163,0)</f>
        <v>0</v>
      </c>
      <c r="BH163" s="241">
        <f>IF(N163="sníž. přenesená",J163,0)</f>
        <v>0</v>
      </c>
      <c r="BI163" s="241">
        <f>IF(N163="nulová",J163,0)</f>
        <v>0</v>
      </c>
      <c r="BJ163" s="17" t="s">
        <v>242</v>
      </c>
      <c r="BK163" s="241">
        <f>ROUND(I163*H163,2)</f>
        <v>0</v>
      </c>
      <c r="BL163" s="17" t="s">
        <v>242</v>
      </c>
      <c r="BM163" s="240" t="s">
        <v>878</v>
      </c>
    </row>
    <row r="164" s="2" customFormat="1">
      <c r="A164" s="39"/>
      <c r="B164" s="40"/>
      <c r="C164" s="41"/>
      <c r="D164" s="242" t="s">
        <v>244</v>
      </c>
      <c r="E164" s="41"/>
      <c r="F164" s="243" t="s">
        <v>369</v>
      </c>
      <c r="G164" s="41"/>
      <c r="H164" s="41"/>
      <c r="I164" s="149"/>
      <c r="J164" s="41"/>
      <c r="K164" s="41"/>
      <c r="L164" s="45"/>
      <c r="M164" s="244"/>
      <c r="N164" s="245"/>
      <c r="O164" s="86"/>
      <c r="P164" s="86"/>
      <c r="Q164" s="86"/>
      <c r="R164" s="86"/>
      <c r="S164" s="86"/>
      <c r="T164" s="87"/>
      <c r="U164" s="39"/>
      <c r="V164" s="39"/>
      <c r="W164" s="39"/>
      <c r="X164" s="39"/>
      <c r="Y164" s="39"/>
      <c r="Z164" s="39"/>
      <c r="AA164" s="39"/>
      <c r="AB164" s="39"/>
      <c r="AC164" s="39"/>
      <c r="AD164" s="39"/>
      <c r="AE164" s="39"/>
      <c r="AT164" s="17" t="s">
        <v>244</v>
      </c>
      <c r="AU164" s="17" t="s">
        <v>89</v>
      </c>
    </row>
    <row r="165" s="2" customFormat="1">
      <c r="A165" s="39"/>
      <c r="B165" s="40"/>
      <c r="C165" s="41"/>
      <c r="D165" s="242" t="s">
        <v>246</v>
      </c>
      <c r="E165" s="41"/>
      <c r="F165" s="246" t="s">
        <v>370</v>
      </c>
      <c r="G165" s="41"/>
      <c r="H165" s="41"/>
      <c r="I165" s="149"/>
      <c r="J165" s="41"/>
      <c r="K165" s="41"/>
      <c r="L165" s="45"/>
      <c r="M165" s="244"/>
      <c r="N165" s="245"/>
      <c r="O165" s="86"/>
      <c r="P165" s="86"/>
      <c r="Q165" s="86"/>
      <c r="R165" s="86"/>
      <c r="S165" s="86"/>
      <c r="T165" s="87"/>
      <c r="U165" s="39"/>
      <c r="V165" s="39"/>
      <c r="W165" s="39"/>
      <c r="X165" s="39"/>
      <c r="Y165" s="39"/>
      <c r="Z165" s="39"/>
      <c r="AA165" s="39"/>
      <c r="AB165" s="39"/>
      <c r="AC165" s="39"/>
      <c r="AD165" s="39"/>
      <c r="AE165" s="39"/>
      <c r="AT165" s="17" t="s">
        <v>246</v>
      </c>
      <c r="AU165" s="17" t="s">
        <v>89</v>
      </c>
    </row>
    <row r="166" s="13" customFormat="1">
      <c r="A166" s="13"/>
      <c r="B166" s="247"/>
      <c r="C166" s="248"/>
      <c r="D166" s="242" t="s">
        <v>248</v>
      </c>
      <c r="E166" s="249" t="s">
        <v>39</v>
      </c>
      <c r="F166" s="250" t="s">
        <v>879</v>
      </c>
      <c r="G166" s="248"/>
      <c r="H166" s="251">
        <v>6</v>
      </c>
      <c r="I166" s="252"/>
      <c r="J166" s="248"/>
      <c r="K166" s="248"/>
      <c r="L166" s="253"/>
      <c r="M166" s="254"/>
      <c r="N166" s="255"/>
      <c r="O166" s="255"/>
      <c r="P166" s="255"/>
      <c r="Q166" s="255"/>
      <c r="R166" s="255"/>
      <c r="S166" s="255"/>
      <c r="T166" s="256"/>
      <c r="U166" s="13"/>
      <c r="V166" s="13"/>
      <c r="W166" s="13"/>
      <c r="X166" s="13"/>
      <c r="Y166" s="13"/>
      <c r="Z166" s="13"/>
      <c r="AA166" s="13"/>
      <c r="AB166" s="13"/>
      <c r="AC166" s="13"/>
      <c r="AD166" s="13"/>
      <c r="AE166" s="13"/>
      <c r="AT166" s="257" t="s">
        <v>248</v>
      </c>
      <c r="AU166" s="257" t="s">
        <v>89</v>
      </c>
      <c r="AV166" s="13" t="s">
        <v>89</v>
      </c>
      <c r="AW166" s="13" t="s">
        <v>41</v>
      </c>
      <c r="AX166" s="13" t="s">
        <v>80</v>
      </c>
      <c r="AY166" s="257" t="s">
        <v>235</v>
      </c>
    </row>
    <row r="167" s="14" customFormat="1">
      <c r="A167" s="14"/>
      <c r="B167" s="258"/>
      <c r="C167" s="259"/>
      <c r="D167" s="242" t="s">
        <v>248</v>
      </c>
      <c r="E167" s="260" t="s">
        <v>834</v>
      </c>
      <c r="F167" s="261" t="s">
        <v>250</v>
      </c>
      <c r="G167" s="259"/>
      <c r="H167" s="262">
        <v>6</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248</v>
      </c>
      <c r="AU167" s="268" t="s">
        <v>89</v>
      </c>
      <c r="AV167" s="14" t="s">
        <v>242</v>
      </c>
      <c r="AW167" s="14" t="s">
        <v>41</v>
      </c>
      <c r="AX167" s="14" t="s">
        <v>87</v>
      </c>
      <c r="AY167" s="268" t="s">
        <v>235</v>
      </c>
    </row>
    <row r="168" s="2" customFormat="1" ht="21.75" customHeight="1">
      <c r="A168" s="39"/>
      <c r="B168" s="40"/>
      <c r="C168" s="229" t="s">
        <v>344</v>
      </c>
      <c r="D168" s="229" t="s">
        <v>238</v>
      </c>
      <c r="E168" s="230" t="s">
        <v>372</v>
      </c>
      <c r="F168" s="231" t="s">
        <v>373</v>
      </c>
      <c r="G168" s="232" t="s">
        <v>367</v>
      </c>
      <c r="H168" s="233">
        <v>5</v>
      </c>
      <c r="I168" s="234"/>
      <c r="J168" s="235">
        <f>ROUND(I168*H168,2)</f>
        <v>0</v>
      </c>
      <c r="K168" s="231" t="s">
        <v>241</v>
      </c>
      <c r="L168" s="45"/>
      <c r="M168" s="236" t="s">
        <v>39</v>
      </c>
      <c r="N168" s="237" t="s">
        <v>53</v>
      </c>
      <c r="O168" s="86"/>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242</v>
      </c>
      <c r="AT168" s="240" t="s">
        <v>238</v>
      </c>
      <c r="AU168" s="240" t="s">
        <v>89</v>
      </c>
      <c r="AY168" s="17" t="s">
        <v>235</v>
      </c>
      <c r="BE168" s="241">
        <f>IF(N168="základní",J168,0)</f>
        <v>0</v>
      </c>
      <c r="BF168" s="241">
        <f>IF(N168="snížená",J168,0)</f>
        <v>0</v>
      </c>
      <c r="BG168" s="241">
        <f>IF(N168="zákl. přenesená",J168,0)</f>
        <v>0</v>
      </c>
      <c r="BH168" s="241">
        <f>IF(N168="sníž. přenesená",J168,0)</f>
        <v>0</v>
      </c>
      <c r="BI168" s="241">
        <f>IF(N168="nulová",J168,0)</f>
        <v>0</v>
      </c>
      <c r="BJ168" s="17" t="s">
        <v>242</v>
      </c>
      <c r="BK168" s="241">
        <f>ROUND(I168*H168,2)</f>
        <v>0</v>
      </c>
      <c r="BL168" s="17" t="s">
        <v>242</v>
      </c>
      <c r="BM168" s="240" t="s">
        <v>880</v>
      </c>
    </row>
    <row r="169" s="2" customFormat="1">
      <c r="A169" s="39"/>
      <c r="B169" s="40"/>
      <c r="C169" s="41"/>
      <c r="D169" s="242" t="s">
        <v>244</v>
      </c>
      <c r="E169" s="41"/>
      <c r="F169" s="243" t="s">
        <v>375</v>
      </c>
      <c r="G169" s="41"/>
      <c r="H169" s="41"/>
      <c r="I169" s="149"/>
      <c r="J169" s="41"/>
      <c r="K169" s="41"/>
      <c r="L169" s="45"/>
      <c r="M169" s="244"/>
      <c r="N169" s="245"/>
      <c r="O169" s="86"/>
      <c r="P169" s="86"/>
      <c r="Q169" s="86"/>
      <c r="R169" s="86"/>
      <c r="S169" s="86"/>
      <c r="T169" s="87"/>
      <c r="U169" s="39"/>
      <c r="V169" s="39"/>
      <c r="W169" s="39"/>
      <c r="X169" s="39"/>
      <c r="Y169" s="39"/>
      <c r="Z169" s="39"/>
      <c r="AA169" s="39"/>
      <c r="AB169" s="39"/>
      <c r="AC169" s="39"/>
      <c r="AD169" s="39"/>
      <c r="AE169" s="39"/>
      <c r="AT169" s="17" t="s">
        <v>244</v>
      </c>
      <c r="AU169" s="17" t="s">
        <v>89</v>
      </c>
    </row>
    <row r="170" s="2" customFormat="1">
      <c r="A170" s="39"/>
      <c r="B170" s="40"/>
      <c r="C170" s="41"/>
      <c r="D170" s="242" t="s">
        <v>246</v>
      </c>
      <c r="E170" s="41"/>
      <c r="F170" s="246" t="s">
        <v>376</v>
      </c>
      <c r="G170" s="41"/>
      <c r="H170" s="41"/>
      <c r="I170" s="149"/>
      <c r="J170" s="41"/>
      <c r="K170" s="41"/>
      <c r="L170" s="45"/>
      <c r="M170" s="244"/>
      <c r="N170" s="245"/>
      <c r="O170" s="86"/>
      <c r="P170" s="86"/>
      <c r="Q170" s="86"/>
      <c r="R170" s="86"/>
      <c r="S170" s="86"/>
      <c r="T170" s="87"/>
      <c r="U170" s="39"/>
      <c r="V170" s="39"/>
      <c r="W170" s="39"/>
      <c r="X170" s="39"/>
      <c r="Y170" s="39"/>
      <c r="Z170" s="39"/>
      <c r="AA170" s="39"/>
      <c r="AB170" s="39"/>
      <c r="AC170" s="39"/>
      <c r="AD170" s="39"/>
      <c r="AE170" s="39"/>
      <c r="AT170" s="17" t="s">
        <v>246</v>
      </c>
      <c r="AU170" s="17" t="s">
        <v>89</v>
      </c>
    </row>
    <row r="171" s="13" customFormat="1">
      <c r="A171" s="13"/>
      <c r="B171" s="247"/>
      <c r="C171" s="248"/>
      <c r="D171" s="242" t="s">
        <v>248</v>
      </c>
      <c r="E171" s="249" t="s">
        <v>39</v>
      </c>
      <c r="F171" s="250" t="s">
        <v>881</v>
      </c>
      <c r="G171" s="248"/>
      <c r="H171" s="251">
        <v>5</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248</v>
      </c>
      <c r="AU171" s="257" t="s">
        <v>89</v>
      </c>
      <c r="AV171" s="13" t="s">
        <v>89</v>
      </c>
      <c r="AW171" s="13" t="s">
        <v>41</v>
      </c>
      <c r="AX171" s="13" t="s">
        <v>80</v>
      </c>
      <c r="AY171" s="257" t="s">
        <v>235</v>
      </c>
    </row>
    <row r="172" s="14" customFormat="1">
      <c r="A172" s="14"/>
      <c r="B172" s="258"/>
      <c r="C172" s="259"/>
      <c r="D172" s="242" t="s">
        <v>248</v>
      </c>
      <c r="E172" s="260" t="s">
        <v>39</v>
      </c>
      <c r="F172" s="261" t="s">
        <v>250</v>
      </c>
      <c r="G172" s="259"/>
      <c r="H172" s="262">
        <v>5</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248</v>
      </c>
      <c r="AU172" s="268" t="s">
        <v>89</v>
      </c>
      <c r="AV172" s="14" t="s">
        <v>242</v>
      </c>
      <c r="AW172" s="14" t="s">
        <v>41</v>
      </c>
      <c r="AX172" s="14" t="s">
        <v>87</v>
      </c>
      <c r="AY172" s="268" t="s">
        <v>235</v>
      </c>
    </row>
    <row r="173" s="2" customFormat="1" ht="33" customHeight="1">
      <c r="A173" s="39"/>
      <c r="B173" s="40"/>
      <c r="C173" s="229" t="s">
        <v>351</v>
      </c>
      <c r="D173" s="229" t="s">
        <v>238</v>
      </c>
      <c r="E173" s="230" t="s">
        <v>378</v>
      </c>
      <c r="F173" s="231" t="s">
        <v>379</v>
      </c>
      <c r="G173" s="232" t="s">
        <v>197</v>
      </c>
      <c r="H173" s="233">
        <v>650</v>
      </c>
      <c r="I173" s="234"/>
      <c r="J173" s="235">
        <f>ROUND(I173*H173,2)</f>
        <v>0</v>
      </c>
      <c r="K173" s="231" t="s">
        <v>241</v>
      </c>
      <c r="L173" s="45"/>
      <c r="M173" s="236" t="s">
        <v>39</v>
      </c>
      <c r="N173" s="237" t="s">
        <v>53</v>
      </c>
      <c r="O173" s="86"/>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242</v>
      </c>
      <c r="AT173" s="240" t="s">
        <v>238</v>
      </c>
      <c r="AU173" s="240" t="s">
        <v>89</v>
      </c>
      <c r="AY173" s="17" t="s">
        <v>235</v>
      </c>
      <c r="BE173" s="241">
        <f>IF(N173="základní",J173,0)</f>
        <v>0</v>
      </c>
      <c r="BF173" s="241">
        <f>IF(N173="snížená",J173,0)</f>
        <v>0</v>
      </c>
      <c r="BG173" s="241">
        <f>IF(N173="zákl. přenesená",J173,0)</f>
        <v>0</v>
      </c>
      <c r="BH173" s="241">
        <f>IF(N173="sníž. přenesená",J173,0)</f>
        <v>0</v>
      </c>
      <c r="BI173" s="241">
        <f>IF(N173="nulová",J173,0)</f>
        <v>0</v>
      </c>
      <c r="BJ173" s="17" t="s">
        <v>242</v>
      </c>
      <c r="BK173" s="241">
        <f>ROUND(I173*H173,2)</f>
        <v>0</v>
      </c>
      <c r="BL173" s="17" t="s">
        <v>242</v>
      </c>
      <c r="BM173" s="240" t="s">
        <v>882</v>
      </c>
    </row>
    <row r="174" s="2" customFormat="1">
      <c r="A174" s="39"/>
      <c r="B174" s="40"/>
      <c r="C174" s="41"/>
      <c r="D174" s="242" t="s">
        <v>244</v>
      </c>
      <c r="E174" s="41"/>
      <c r="F174" s="243" t="s">
        <v>381</v>
      </c>
      <c r="G174" s="41"/>
      <c r="H174" s="41"/>
      <c r="I174" s="149"/>
      <c r="J174" s="41"/>
      <c r="K174" s="41"/>
      <c r="L174" s="45"/>
      <c r="M174" s="244"/>
      <c r="N174" s="245"/>
      <c r="O174" s="86"/>
      <c r="P174" s="86"/>
      <c r="Q174" s="86"/>
      <c r="R174" s="86"/>
      <c r="S174" s="86"/>
      <c r="T174" s="87"/>
      <c r="U174" s="39"/>
      <c r="V174" s="39"/>
      <c r="W174" s="39"/>
      <c r="X174" s="39"/>
      <c r="Y174" s="39"/>
      <c r="Z174" s="39"/>
      <c r="AA174" s="39"/>
      <c r="AB174" s="39"/>
      <c r="AC174" s="39"/>
      <c r="AD174" s="39"/>
      <c r="AE174" s="39"/>
      <c r="AT174" s="17" t="s">
        <v>244</v>
      </c>
      <c r="AU174" s="17" t="s">
        <v>89</v>
      </c>
    </row>
    <row r="175" s="2" customFormat="1">
      <c r="A175" s="39"/>
      <c r="B175" s="40"/>
      <c r="C175" s="41"/>
      <c r="D175" s="242" t="s">
        <v>246</v>
      </c>
      <c r="E175" s="41"/>
      <c r="F175" s="246" t="s">
        <v>382</v>
      </c>
      <c r="G175" s="41"/>
      <c r="H175" s="41"/>
      <c r="I175" s="149"/>
      <c r="J175" s="41"/>
      <c r="K175" s="41"/>
      <c r="L175" s="45"/>
      <c r="M175" s="244"/>
      <c r="N175" s="245"/>
      <c r="O175" s="86"/>
      <c r="P175" s="86"/>
      <c r="Q175" s="86"/>
      <c r="R175" s="86"/>
      <c r="S175" s="86"/>
      <c r="T175" s="87"/>
      <c r="U175" s="39"/>
      <c r="V175" s="39"/>
      <c r="W175" s="39"/>
      <c r="X175" s="39"/>
      <c r="Y175" s="39"/>
      <c r="Z175" s="39"/>
      <c r="AA175" s="39"/>
      <c r="AB175" s="39"/>
      <c r="AC175" s="39"/>
      <c r="AD175" s="39"/>
      <c r="AE175" s="39"/>
      <c r="AT175" s="17" t="s">
        <v>246</v>
      </c>
      <c r="AU175" s="17" t="s">
        <v>89</v>
      </c>
    </row>
    <row r="176" s="13" customFormat="1">
      <c r="A176" s="13"/>
      <c r="B176" s="247"/>
      <c r="C176" s="248"/>
      <c r="D176" s="242" t="s">
        <v>248</v>
      </c>
      <c r="E176" s="249" t="s">
        <v>39</v>
      </c>
      <c r="F176" s="250" t="s">
        <v>883</v>
      </c>
      <c r="G176" s="248"/>
      <c r="H176" s="251">
        <v>650</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248</v>
      </c>
      <c r="AU176" s="257" t="s">
        <v>89</v>
      </c>
      <c r="AV176" s="13" t="s">
        <v>89</v>
      </c>
      <c r="AW176" s="13" t="s">
        <v>41</v>
      </c>
      <c r="AX176" s="13" t="s">
        <v>80</v>
      </c>
      <c r="AY176" s="257" t="s">
        <v>235</v>
      </c>
    </row>
    <row r="177" s="14" customFormat="1">
      <c r="A177" s="14"/>
      <c r="B177" s="258"/>
      <c r="C177" s="259"/>
      <c r="D177" s="242" t="s">
        <v>248</v>
      </c>
      <c r="E177" s="260" t="s">
        <v>835</v>
      </c>
      <c r="F177" s="261" t="s">
        <v>250</v>
      </c>
      <c r="G177" s="259"/>
      <c r="H177" s="262">
        <v>650</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248</v>
      </c>
      <c r="AU177" s="268" t="s">
        <v>89</v>
      </c>
      <c r="AV177" s="14" t="s">
        <v>242</v>
      </c>
      <c r="AW177" s="14" t="s">
        <v>41</v>
      </c>
      <c r="AX177" s="14" t="s">
        <v>87</v>
      </c>
      <c r="AY177" s="268" t="s">
        <v>235</v>
      </c>
    </row>
    <row r="178" s="2" customFormat="1" ht="21.75" customHeight="1">
      <c r="A178" s="39"/>
      <c r="B178" s="40"/>
      <c r="C178" s="229" t="s">
        <v>358</v>
      </c>
      <c r="D178" s="229" t="s">
        <v>238</v>
      </c>
      <c r="E178" s="230" t="s">
        <v>718</v>
      </c>
      <c r="F178" s="231" t="s">
        <v>719</v>
      </c>
      <c r="G178" s="232" t="s">
        <v>197</v>
      </c>
      <c r="H178" s="233">
        <v>9</v>
      </c>
      <c r="I178" s="234"/>
      <c r="J178" s="235">
        <f>ROUND(I178*H178,2)</f>
        <v>0</v>
      </c>
      <c r="K178" s="231" t="s">
        <v>241</v>
      </c>
      <c r="L178" s="45"/>
      <c r="M178" s="236" t="s">
        <v>39</v>
      </c>
      <c r="N178" s="237" t="s">
        <v>53</v>
      </c>
      <c r="O178" s="86"/>
      <c r="P178" s="238">
        <f>O178*H178</f>
        <v>0</v>
      </c>
      <c r="Q178" s="238">
        <v>0</v>
      </c>
      <c r="R178" s="238">
        <f>Q178*H178</f>
        <v>0</v>
      </c>
      <c r="S178" s="238">
        <v>0</v>
      </c>
      <c r="T178" s="239">
        <f>S178*H178</f>
        <v>0</v>
      </c>
      <c r="U178" s="39"/>
      <c r="V178" s="39"/>
      <c r="W178" s="39"/>
      <c r="X178" s="39"/>
      <c r="Y178" s="39"/>
      <c r="Z178" s="39"/>
      <c r="AA178" s="39"/>
      <c r="AB178" s="39"/>
      <c r="AC178" s="39"/>
      <c r="AD178" s="39"/>
      <c r="AE178" s="39"/>
      <c r="AR178" s="240" t="s">
        <v>242</v>
      </c>
      <c r="AT178" s="240" t="s">
        <v>238</v>
      </c>
      <c r="AU178" s="240" t="s">
        <v>89</v>
      </c>
      <c r="AY178" s="17" t="s">
        <v>235</v>
      </c>
      <c r="BE178" s="241">
        <f>IF(N178="základní",J178,0)</f>
        <v>0</v>
      </c>
      <c r="BF178" s="241">
        <f>IF(N178="snížená",J178,0)</f>
        <v>0</v>
      </c>
      <c r="BG178" s="241">
        <f>IF(N178="zákl. přenesená",J178,0)</f>
        <v>0</v>
      </c>
      <c r="BH178" s="241">
        <f>IF(N178="sníž. přenesená",J178,0)</f>
        <v>0</v>
      </c>
      <c r="BI178" s="241">
        <f>IF(N178="nulová",J178,0)</f>
        <v>0</v>
      </c>
      <c r="BJ178" s="17" t="s">
        <v>242</v>
      </c>
      <c r="BK178" s="241">
        <f>ROUND(I178*H178,2)</f>
        <v>0</v>
      </c>
      <c r="BL178" s="17" t="s">
        <v>242</v>
      </c>
      <c r="BM178" s="240" t="s">
        <v>884</v>
      </c>
    </row>
    <row r="179" s="2" customFormat="1">
      <c r="A179" s="39"/>
      <c r="B179" s="40"/>
      <c r="C179" s="41"/>
      <c r="D179" s="242" t="s">
        <v>244</v>
      </c>
      <c r="E179" s="41"/>
      <c r="F179" s="243" t="s">
        <v>721</v>
      </c>
      <c r="G179" s="41"/>
      <c r="H179" s="41"/>
      <c r="I179" s="149"/>
      <c r="J179" s="41"/>
      <c r="K179" s="41"/>
      <c r="L179" s="45"/>
      <c r="M179" s="244"/>
      <c r="N179" s="245"/>
      <c r="O179" s="86"/>
      <c r="P179" s="86"/>
      <c r="Q179" s="86"/>
      <c r="R179" s="86"/>
      <c r="S179" s="86"/>
      <c r="T179" s="87"/>
      <c r="U179" s="39"/>
      <c r="V179" s="39"/>
      <c r="W179" s="39"/>
      <c r="X179" s="39"/>
      <c r="Y179" s="39"/>
      <c r="Z179" s="39"/>
      <c r="AA179" s="39"/>
      <c r="AB179" s="39"/>
      <c r="AC179" s="39"/>
      <c r="AD179" s="39"/>
      <c r="AE179" s="39"/>
      <c r="AT179" s="17" t="s">
        <v>244</v>
      </c>
      <c r="AU179" s="17" t="s">
        <v>89</v>
      </c>
    </row>
    <row r="180" s="2" customFormat="1">
      <c r="A180" s="39"/>
      <c r="B180" s="40"/>
      <c r="C180" s="41"/>
      <c r="D180" s="242" t="s">
        <v>246</v>
      </c>
      <c r="E180" s="41"/>
      <c r="F180" s="246" t="s">
        <v>722</v>
      </c>
      <c r="G180" s="41"/>
      <c r="H180" s="41"/>
      <c r="I180" s="149"/>
      <c r="J180" s="41"/>
      <c r="K180" s="41"/>
      <c r="L180" s="45"/>
      <c r="M180" s="244"/>
      <c r="N180" s="245"/>
      <c r="O180" s="86"/>
      <c r="P180" s="86"/>
      <c r="Q180" s="86"/>
      <c r="R180" s="86"/>
      <c r="S180" s="86"/>
      <c r="T180" s="87"/>
      <c r="U180" s="39"/>
      <c r="V180" s="39"/>
      <c r="W180" s="39"/>
      <c r="X180" s="39"/>
      <c r="Y180" s="39"/>
      <c r="Z180" s="39"/>
      <c r="AA180" s="39"/>
      <c r="AB180" s="39"/>
      <c r="AC180" s="39"/>
      <c r="AD180" s="39"/>
      <c r="AE180" s="39"/>
      <c r="AT180" s="17" t="s">
        <v>246</v>
      </c>
      <c r="AU180" s="17" t="s">
        <v>89</v>
      </c>
    </row>
    <row r="181" s="13" customFormat="1">
      <c r="A181" s="13"/>
      <c r="B181" s="247"/>
      <c r="C181" s="248"/>
      <c r="D181" s="242" t="s">
        <v>248</v>
      </c>
      <c r="E181" s="249" t="s">
        <v>663</v>
      </c>
      <c r="F181" s="250" t="s">
        <v>885</v>
      </c>
      <c r="G181" s="248"/>
      <c r="H181" s="251">
        <v>9</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248</v>
      </c>
      <c r="AU181" s="257" t="s">
        <v>89</v>
      </c>
      <c r="AV181" s="13" t="s">
        <v>89</v>
      </c>
      <c r="AW181" s="13" t="s">
        <v>41</v>
      </c>
      <c r="AX181" s="13" t="s">
        <v>87</v>
      </c>
      <c r="AY181" s="257" t="s">
        <v>235</v>
      </c>
    </row>
    <row r="182" s="2" customFormat="1" ht="21.75" customHeight="1">
      <c r="A182" s="39"/>
      <c r="B182" s="40"/>
      <c r="C182" s="229" t="s">
        <v>364</v>
      </c>
      <c r="D182" s="229" t="s">
        <v>238</v>
      </c>
      <c r="E182" s="230" t="s">
        <v>724</v>
      </c>
      <c r="F182" s="231" t="s">
        <v>725</v>
      </c>
      <c r="G182" s="232" t="s">
        <v>197</v>
      </c>
      <c r="H182" s="233">
        <v>9</v>
      </c>
      <c r="I182" s="234"/>
      <c r="J182" s="235">
        <f>ROUND(I182*H182,2)</f>
        <v>0</v>
      </c>
      <c r="K182" s="231" t="s">
        <v>241</v>
      </c>
      <c r="L182" s="45"/>
      <c r="M182" s="236" t="s">
        <v>39</v>
      </c>
      <c r="N182" s="237" t="s">
        <v>53</v>
      </c>
      <c r="O182" s="86"/>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242</v>
      </c>
      <c r="AT182" s="240" t="s">
        <v>238</v>
      </c>
      <c r="AU182" s="240" t="s">
        <v>89</v>
      </c>
      <c r="AY182" s="17" t="s">
        <v>235</v>
      </c>
      <c r="BE182" s="241">
        <f>IF(N182="základní",J182,0)</f>
        <v>0</v>
      </c>
      <c r="BF182" s="241">
        <f>IF(N182="snížená",J182,0)</f>
        <v>0</v>
      </c>
      <c r="BG182" s="241">
        <f>IF(N182="zákl. přenesená",J182,0)</f>
        <v>0</v>
      </c>
      <c r="BH182" s="241">
        <f>IF(N182="sníž. přenesená",J182,0)</f>
        <v>0</v>
      </c>
      <c r="BI182" s="241">
        <f>IF(N182="nulová",J182,0)</f>
        <v>0</v>
      </c>
      <c r="BJ182" s="17" t="s">
        <v>242</v>
      </c>
      <c r="BK182" s="241">
        <f>ROUND(I182*H182,2)</f>
        <v>0</v>
      </c>
      <c r="BL182" s="17" t="s">
        <v>242</v>
      </c>
      <c r="BM182" s="240" t="s">
        <v>886</v>
      </c>
    </row>
    <row r="183" s="2" customFormat="1">
      <c r="A183" s="39"/>
      <c r="B183" s="40"/>
      <c r="C183" s="41"/>
      <c r="D183" s="242" t="s">
        <v>244</v>
      </c>
      <c r="E183" s="41"/>
      <c r="F183" s="243" t="s">
        <v>727</v>
      </c>
      <c r="G183" s="41"/>
      <c r="H183" s="41"/>
      <c r="I183" s="149"/>
      <c r="J183" s="41"/>
      <c r="K183" s="41"/>
      <c r="L183" s="45"/>
      <c r="M183" s="244"/>
      <c r="N183" s="245"/>
      <c r="O183" s="86"/>
      <c r="P183" s="86"/>
      <c r="Q183" s="86"/>
      <c r="R183" s="86"/>
      <c r="S183" s="86"/>
      <c r="T183" s="87"/>
      <c r="U183" s="39"/>
      <c r="V183" s="39"/>
      <c r="W183" s="39"/>
      <c r="X183" s="39"/>
      <c r="Y183" s="39"/>
      <c r="Z183" s="39"/>
      <c r="AA183" s="39"/>
      <c r="AB183" s="39"/>
      <c r="AC183" s="39"/>
      <c r="AD183" s="39"/>
      <c r="AE183" s="39"/>
      <c r="AT183" s="17" t="s">
        <v>244</v>
      </c>
      <c r="AU183" s="17" t="s">
        <v>89</v>
      </c>
    </row>
    <row r="184" s="2" customFormat="1">
      <c r="A184" s="39"/>
      <c r="B184" s="40"/>
      <c r="C184" s="41"/>
      <c r="D184" s="242" t="s">
        <v>246</v>
      </c>
      <c r="E184" s="41"/>
      <c r="F184" s="246" t="s">
        <v>728</v>
      </c>
      <c r="G184" s="41"/>
      <c r="H184" s="41"/>
      <c r="I184" s="149"/>
      <c r="J184" s="41"/>
      <c r="K184" s="41"/>
      <c r="L184" s="45"/>
      <c r="M184" s="244"/>
      <c r="N184" s="245"/>
      <c r="O184" s="86"/>
      <c r="P184" s="86"/>
      <c r="Q184" s="86"/>
      <c r="R184" s="86"/>
      <c r="S184" s="86"/>
      <c r="T184" s="87"/>
      <c r="U184" s="39"/>
      <c r="V184" s="39"/>
      <c r="W184" s="39"/>
      <c r="X184" s="39"/>
      <c r="Y184" s="39"/>
      <c r="Z184" s="39"/>
      <c r="AA184" s="39"/>
      <c r="AB184" s="39"/>
      <c r="AC184" s="39"/>
      <c r="AD184" s="39"/>
      <c r="AE184" s="39"/>
      <c r="AT184" s="17" t="s">
        <v>246</v>
      </c>
      <c r="AU184" s="17" t="s">
        <v>89</v>
      </c>
    </row>
    <row r="185" s="13" customFormat="1">
      <c r="A185" s="13"/>
      <c r="B185" s="247"/>
      <c r="C185" s="248"/>
      <c r="D185" s="242" t="s">
        <v>248</v>
      </c>
      <c r="E185" s="249" t="s">
        <v>39</v>
      </c>
      <c r="F185" s="250" t="s">
        <v>887</v>
      </c>
      <c r="G185" s="248"/>
      <c r="H185" s="251">
        <v>9</v>
      </c>
      <c r="I185" s="252"/>
      <c r="J185" s="248"/>
      <c r="K185" s="248"/>
      <c r="L185" s="253"/>
      <c r="M185" s="254"/>
      <c r="N185" s="255"/>
      <c r="O185" s="255"/>
      <c r="P185" s="255"/>
      <c r="Q185" s="255"/>
      <c r="R185" s="255"/>
      <c r="S185" s="255"/>
      <c r="T185" s="256"/>
      <c r="U185" s="13"/>
      <c r="V185" s="13"/>
      <c r="W185" s="13"/>
      <c r="X185" s="13"/>
      <c r="Y185" s="13"/>
      <c r="Z185" s="13"/>
      <c r="AA185" s="13"/>
      <c r="AB185" s="13"/>
      <c r="AC185" s="13"/>
      <c r="AD185" s="13"/>
      <c r="AE185" s="13"/>
      <c r="AT185" s="257" t="s">
        <v>248</v>
      </c>
      <c r="AU185" s="257" t="s">
        <v>89</v>
      </c>
      <c r="AV185" s="13" t="s">
        <v>89</v>
      </c>
      <c r="AW185" s="13" t="s">
        <v>41</v>
      </c>
      <c r="AX185" s="13" t="s">
        <v>87</v>
      </c>
      <c r="AY185" s="257" t="s">
        <v>235</v>
      </c>
    </row>
    <row r="186" s="2" customFormat="1" ht="21.75" customHeight="1">
      <c r="A186" s="39"/>
      <c r="B186" s="40"/>
      <c r="C186" s="229" t="s">
        <v>7</v>
      </c>
      <c r="D186" s="229" t="s">
        <v>238</v>
      </c>
      <c r="E186" s="230" t="s">
        <v>730</v>
      </c>
      <c r="F186" s="231" t="s">
        <v>731</v>
      </c>
      <c r="G186" s="232" t="s">
        <v>197</v>
      </c>
      <c r="H186" s="233">
        <v>18</v>
      </c>
      <c r="I186" s="234"/>
      <c r="J186" s="235">
        <f>ROUND(I186*H186,2)</f>
        <v>0</v>
      </c>
      <c r="K186" s="231" t="s">
        <v>241</v>
      </c>
      <c r="L186" s="45"/>
      <c r="M186" s="236" t="s">
        <v>39</v>
      </c>
      <c r="N186" s="237" t="s">
        <v>53</v>
      </c>
      <c r="O186" s="86"/>
      <c r="P186" s="238">
        <f>O186*H186</f>
        <v>0</v>
      </c>
      <c r="Q186" s="238">
        <v>0</v>
      </c>
      <c r="R186" s="238">
        <f>Q186*H186</f>
        <v>0</v>
      </c>
      <c r="S186" s="238">
        <v>0</v>
      </c>
      <c r="T186" s="239">
        <f>S186*H186</f>
        <v>0</v>
      </c>
      <c r="U186" s="39"/>
      <c r="V186" s="39"/>
      <c r="W186" s="39"/>
      <c r="X186" s="39"/>
      <c r="Y186" s="39"/>
      <c r="Z186" s="39"/>
      <c r="AA186" s="39"/>
      <c r="AB186" s="39"/>
      <c r="AC186" s="39"/>
      <c r="AD186" s="39"/>
      <c r="AE186" s="39"/>
      <c r="AR186" s="240" t="s">
        <v>242</v>
      </c>
      <c r="AT186" s="240" t="s">
        <v>238</v>
      </c>
      <c r="AU186" s="240" t="s">
        <v>89</v>
      </c>
      <c r="AY186" s="17" t="s">
        <v>235</v>
      </c>
      <c r="BE186" s="241">
        <f>IF(N186="základní",J186,0)</f>
        <v>0</v>
      </c>
      <c r="BF186" s="241">
        <f>IF(N186="snížená",J186,0)</f>
        <v>0</v>
      </c>
      <c r="BG186" s="241">
        <f>IF(N186="zákl. přenesená",J186,0)</f>
        <v>0</v>
      </c>
      <c r="BH186" s="241">
        <f>IF(N186="sníž. přenesená",J186,0)</f>
        <v>0</v>
      </c>
      <c r="BI186" s="241">
        <f>IF(N186="nulová",J186,0)</f>
        <v>0</v>
      </c>
      <c r="BJ186" s="17" t="s">
        <v>242</v>
      </c>
      <c r="BK186" s="241">
        <f>ROUND(I186*H186,2)</f>
        <v>0</v>
      </c>
      <c r="BL186" s="17" t="s">
        <v>242</v>
      </c>
      <c r="BM186" s="240" t="s">
        <v>888</v>
      </c>
    </row>
    <row r="187" s="2" customFormat="1">
      <c r="A187" s="39"/>
      <c r="B187" s="40"/>
      <c r="C187" s="41"/>
      <c r="D187" s="242" t="s">
        <v>244</v>
      </c>
      <c r="E187" s="41"/>
      <c r="F187" s="243" t="s">
        <v>733</v>
      </c>
      <c r="G187" s="41"/>
      <c r="H187" s="41"/>
      <c r="I187" s="149"/>
      <c r="J187" s="41"/>
      <c r="K187" s="41"/>
      <c r="L187" s="45"/>
      <c r="M187" s="244"/>
      <c r="N187" s="245"/>
      <c r="O187" s="86"/>
      <c r="P187" s="86"/>
      <c r="Q187" s="86"/>
      <c r="R187" s="86"/>
      <c r="S187" s="86"/>
      <c r="T187" s="87"/>
      <c r="U187" s="39"/>
      <c r="V187" s="39"/>
      <c r="W187" s="39"/>
      <c r="X187" s="39"/>
      <c r="Y187" s="39"/>
      <c r="Z187" s="39"/>
      <c r="AA187" s="39"/>
      <c r="AB187" s="39"/>
      <c r="AC187" s="39"/>
      <c r="AD187" s="39"/>
      <c r="AE187" s="39"/>
      <c r="AT187" s="17" t="s">
        <v>244</v>
      </c>
      <c r="AU187" s="17" t="s">
        <v>89</v>
      </c>
    </row>
    <row r="188" s="2" customFormat="1">
      <c r="A188" s="39"/>
      <c r="B188" s="40"/>
      <c r="C188" s="41"/>
      <c r="D188" s="242" t="s">
        <v>246</v>
      </c>
      <c r="E188" s="41"/>
      <c r="F188" s="246" t="s">
        <v>734</v>
      </c>
      <c r="G188" s="41"/>
      <c r="H188" s="41"/>
      <c r="I188" s="149"/>
      <c r="J188" s="41"/>
      <c r="K188" s="41"/>
      <c r="L188" s="45"/>
      <c r="M188" s="244"/>
      <c r="N188" s="245"/>
      <c r="O188" s="86"/>
      <c r="P188" s="86"/>
      <c r="Q188" s="86"/>
      <c r="R188" s="86"/>
      <c r="S188" s="86"/>
      <c r="T188" s="87"/>
      <c r="U188" s="39"/>
      <c r="V188" s="39"/>
      <c r="W188" s="39"/>
      <c r="X188" s="39"/>
      <c r="Y188" s="39"/>
      <c r="Z188" s="39"/>
      <c r="AA188" s="39"/>
      <c r="AB188" s="39"/>
      <c r="AC188" s="39"/>
      <c r="AD188" s="39"/>
      <c r="AE188" s="39"/>
      <c r="AT188" s="17" t="s">
        <v>246</v>
      </c>
      <c r="AU188" s="17" t="s">
        <v>89</v>
      </c>
    </row>
    <row r="189" s="13" customFormat="1">
      <c r="A189" s="13"/>
      <c r="B189" s="247"/>
      <c r="C189" s="248"/>
      <c r="D189" s="242" t="s">
        <v>248</v>
      </c>
      <c r="E189" s="249" t="s">
        <v>39</v>
      </c>
      <c r="F189" s="250" t="s">
        <v>889</v>
      </c>
      <c r="G189" s="248"/>
      <c r="H189" s="251">
        <v>18</v>
      </c>
      <c r="I189" s="252"/>
      <c r="J189" s="248"/>
      <c r="K189" s="248"/>
      <c r="L189" s="253"/>
      <c r="M189" s="254"/>
      <c r="N189" s="255"/>
      <c r="O189" s="255"/>
      <c r="P189" s="255"/>
      <c r="Q189" s="255"/>
      <c r="R189" s="255"/>
      <c r="S189" s="255"/>
      <c r="T189" s="256"/>
      <c r="U189" s="13"/>
      <c r="V189" s="13"/>
      <c r="W189" s="13"/>
      <c r="X189" s="13"/>
      <c r="Y189" s="13"/>
      <c r="Z189" s="13"/>
      <c r="AA189" s="13"/>
      <c r="AB189" s="13"/>
      <c r="AC189" s="13"/>
      <c r="AD189" s="13"/>
      <c r="AE189" s="13"/>
      <c r="AT189" s="257" t="s">
        <v>248</v>
      </c>
      <c r="AU189" s="257" t="s">
        <v>89</v>
      </c>
      <c r="AV189" s="13" t="s">
        <v>89</v>
      </c>
      <c r="AW189" s="13" t="s">
        <v>41</v>
      </c>
      <c r="AX189" s="13" t="s">
        <v>80</v>
      </c>
      <c r="AY189" s="257" t="s">
        <v>235</v>
      </c>
    </row>
    <row r="190" s="14" customFormat="1">
      <c r="A190" s="14"/>
      <c r="B190" s="258"/>
      <c r="C190" s="259"/>
      <c r="D190" s="242" t="s">
        <v>248</v>
      </c>
      <c r="E190" s="260" t="s">
        <v>39</v>
      </c>
      <c r="F190" s="261" t="s">
        <v>250</v>
      </c>
      <c r="G190" s="259"/>
      <c r="H190" s="262">
        <v>18</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248</v>
      </c>
      <c r="AU190" s="268" t="s">
        <v>89</v>
      </c>
      <c r="AV190" s="14" t="s">
        <v>242</v>
      </c>
      <c r="AW190" s="14" t="s">
        <v>41</v>
      </c>
      <c r="AX190" s="14" t="s">
        <v>87</v>
      </c>
      <c r="AY190" s="268" t="s">
        <v>235</v>
      </c>
    </row>
    <row r="191" s="2" customFormat="1" ht="21.75" customHeight="1">
      <c r="A191" s="39"/>
      <c r="B191" s="40"/>
      <c r="C191" s="229" t="s">
        <v>377</v>
      </c>
      <c r="D191" s="229" t="s">
        <v>238</v>
      </c>
      <c r="E191" s="230" t="s">
        <v>736</v>
      </c>
      <c r="F191" s="231" t="s">
        <v>737</v>
      </c>
      <c r="G191" s="232" t="s">
        <v>578</v>
      </c>
      <c r="H191" s="233">
        <v>14.4</v>
      </c>
      <c r="I191" s="234"/>
      <c r="J191" s="235">
        <f>ROUND(I191*H191,2)</f>
        <v>0</v>
      </c>
      <c r="K191" s="231" t="s">
        <v>241</v>
      </c>
      <c r="L191" s="45"/>
      <c r="M191" s="236" t="s">
        <v>39</v>
      </c>
      <c r="N191" s="237" t="s">
        <v>53</v>
      </c>
      <c r="O191" s="86"/>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242</v>
      </c>
      <c r="AT191" s="240" t="s">
        <v>238</v>
      </c>
      <c r="AU191" s="240" t="s">
        <v>89</v>
      </c>
      <c r="AY191" s="17" t="s">
        <v>235</v>
      </c>
      <c r="BE191" s="241">
        <f>IF(N191="základní",J191,0)</f>
        <v>0</v>
      </c>
      <c r="BF191" s="241">
        <f>IF(N191="snížená",J191,0)</f>
        <v>0</v>
      </c>
      <c r="BG191" s="241">
        <f>IF(N191="zákl. přenesená",J191,0)</f>
        <v>0</v>
      </c>
      <c r="BH191" s="241">
        <f>IF(N191="sníž. přenesená",J191,0)</f>
        <v>0</v>
      </c>
      <c r="BI191" s="241">
        <f>IF(N191="nulová",J191,0)</f>
        <v>0</v>
      </c>
      <c r="BJ191" s="17" t="s">
        <v>242</v>
      </c>
      <c r="BK191" s="241">
        <f>ROUND(I191*H191,2)</f>
        <v>0</v>
      </c>
      <c r="BL191" s="17" t="s">
        <v>242</v>
      </c>
      <c r="BM191" s="240" t="s">
        <v>890</v>
      </c>
    </row>
    <row r="192" s="2" customFormat="1">
      <c r="A192" s="39"/>
      <c r="B192" s="40"/>
      <c r="C192" s="41"/>
      <c r="D192" s="242" t="s">
        <v>244</v>
      </c>
      <c r="E192" s="41"/>
      <c r="F192" s="243" t="s">
        <v>739</v>
      </c>
      <c r="G192" s="41"/>
      <c r="H192" s="41"/>
      <c r="I192" s="149"/>
      <c r="J192" s="41"/>
      <c r="K192" s="41"/>
      <c r="L192" s="45"/>
      <c r="M192" s="244"/>
      <c r="N192" s="245"/>
      <c r="O192" s="86"/>
      <c r="P192" s="86"/>
      <c r="Q192" s="86"/>
      <c r="R192" s="86"/>
      <c r="S192" s="86"/>
      <c r="T192" s="87"/>
      <c r="U192" s="39"/>
      <c r="V192" s="39"/>
      <c r="W192" s="39"/>
      <c r="X192" s="39"/>
      <c r="Y192" s="39"/>
      <c r="Z192" s="39"/>
      <c r="AA192" s="39"/>
      <c r="AB192" s="39"/>
      <c r="AC192" s="39"/>
      <c r="AD192" s="39"/>
      <c r="AE192" s="39"/>
      <c r="AT192" s="17" t="s">
        <v>244</v>
      </c>
      <c r="AU192" s="17" t="s">
        <v>89</v>
      </c>
    </row>
    <row r="193" s="2" customFormat="1">
      <c r="A193" s="39"/>
      <c r="B193" s="40"/>
      <c r="C193" s="41"/>
      <c r="D193" s="242" t="s">
        <v>246</v>
      </c>
      <c r="E193" s="41"/>
      <c r="F193" s="246" t="s">
        <v>740</v>
      </c>
      <c r="G193" s="41"/>
      <c r="H193" s="41"/>
      <c r="I193" s="149"/>
      <c r="J193" s="41"/>
      <c r="K193" s="41"/>
      <c r="L193" s="45"/>
      <c r="M193" s="244"/>
      <c r="N193" s="245"/>
      <c r="O193" s="86"/>
      <c r="P193" s="86"/>
      <c r="Q193" s="86"/>
      <c r="R193" s="86"/>
      <c r="S193" s="86"/>
      <c r="T193" s="87"/>
      <c r="U193" s="39"/>
      <c r="V193" s="39"/>
      <c r="W193" s="39"/>
      <c r="X193" s="39"/>
      <c r="Y193" s="39"/>
      <c r="Z193" s="39"/>
      <c r="AA193" s="39"/>
      <c r="AB193" s="39"/>
      <c r="AC193" s="39"/>
      <c r="AD193" s="39"/>
      <c r="AE193" s="39"/>
      <c r="AT193" s="17" t="s">
        <v>246</v>
      </c>
      <c r="AU193" s="17" t="s">
        <v>89</v>
      </c>
    </row>
    <row r="194" s="13" customFormat="1">
      <c r="A194" s="13"/>
      <c r="B194" s="247"/>
      <c r="C194" s="248"/>
      <c r="D194" s="242" t="s">
        <v>248</v>
      </c>
      <c r="E194" s="249" t="s">
        <v>39</v>
      </c>
      <c r="F194" s="250" t="s">
        <v>891</v>
      </c>
      <c r="G194" s="248"/>
      <c r="H194" s="251">
        <v>14.4</v>
      </c>
      <c r="I194" s="252"/>
      <c r="J194" s="248"/>
      <c r="K194" s="248"/>
      <c r="L194" s="253"/>
      <c r="M194" s="254"/>
      <c r="N194" s="255"/>
      <c r="O194" s="255"/>
      <c r="P194" s="255"/>
      <c r="Q194" s="255"/>
      <c r="R194" s="255"/>
      <c r="S194" s="255"/>
      <c r="T194" s="256"/>
      <c r="U194" s="13"/>
      <c r="V194" s="13"/>
      <c r="W194" s="13"/>
      <c r="X194" s="13"/>
      <c r="Y194" s="13"/>
      <c r="Z194" s="13"/>
      <c r="AA194" s="13"/>
      <c r="AB194" s="13"/>
      <c r="AC194" s="13"/>
      <c r="AD194" s="13"/>
      <c r="AE194" s="13"/>
      <c r="AT194" s="257" t="s">
        <v>248</v>
      </c>
      <c r="AU194" s="257" t="s">
        <v>89</v>
      </c>
      <c r="AV194" s="13" t="s">
        <v>89</v>
      </c>
      <c r="AW194" s="13" t="s">
        <v>41</v>
      </c>
      <c r="AX194" s="13" t="s">
        <v>80</v>
      </c>
      <c r="AY194" s="257" t="s">
        <v>235</v>
      </c>
    </row>
    <row r="195" s="14" customFormat="1">
      <c r="A195" s="14"/>
      <c r="B195" s="258"/>
      <c r="C195" s="259"/>
      <c r="D195" s="242" t="s">
        <v>248</v>
      </c>
      <c r="E195" s="260" t="s">
        <v>39</v>
      </c>
      <c r="F195" s="261" t="s">
        <v>250</v>
      </c>
      <c r="G195" s="259"/>
      <c r="H195" s="262">
        <v>14.4</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248</v>
      </c>
      <c r="AU195" s="268" t="s">
        <v>89</v>
      </c>
      <c r="AV195" s="14" t="s">
        <v>242</v>
      </c>
      <c r="AW195" s="14" t="s">
        <v>41</v>
      </c>
      <c r="AX195" s="14" t="s">
        <v>87</v>
      </c>
      <c r="AY195" s="268" t="s">
        <v>235</v>
      </c>
    </row>
    <row r="196" s="2" customFormat="1" ht="21.75" customHeight="1">
      <c r="A196" s="39"/>
      <c r="B196" s="40"/>
      <c r="C196" s="229" t="s">
        <v>386</v>
      </c>
      <c r="D196" s="229" t="s">
        <v>238</v>
      </c>
      <c r="E196" s="230" t="s">
        <v>742</v>
      </c>
      <c r="F196" s="231" t="s">
        <v>743</v>
      </c>
      <c r="G196" s="232" t="s">
        <v>578</v>
      </c>
      <c r="H196" s="233">
        <v>14.4</v>
      </c>
      <c r="I196" s="234"/>
      <c r="J196" s="235">
        <f>ROUND(I196*H196,2)</f>
        <v>0</v>
      </c>
      <c r="K196" s="231" t="s">
        <v>241</v>
      </c>
      <c r="L196" s="45"/>
      <c r="M196" s="236" t="s">
        <v>39</v>
      </c>
      <c r="N196" s="237" t="s">
        <v>53</v>
      </c>
      <c r="O196" s="86"/>
      <c r="P196" s="238">
        <f>O196*H196</f>
        <v>0</v>
      </c>
      <c r="Q196" s="238">
        <v>0</v>
      </c>
      <c r="R196" s="238">
        <f>Q196*H196</f>
        <v>0</v>
      </c>
      <c r="S196" s="238">
        <v>0</v>
      </c>
      <c r="T196" s="239">
        <f>S196*H196</f>
        <v>0</v>
      </c>
      <c r="U196" s="39"/>
      <c r="V196" s="39"/>
      <c r="W196" s="39"/>
      <c r="X196" s="39"/>
      <c r="Y196" s="39"/>
      <c r="Z196" s="39"/>
      <c r="AA196" s="39"/>
      <c r="AB196" s="39"/>
      <c r="AC196" s="39"/>
      <c r="AD196" s="39"/>
      <c r="AE196" s="39"/>
      <c r="AR196" s="240" t="s">
        <v>242</v>
      </c>
      <c r="AT196" s="240" t="s">
        <v>238</v>
      </c>
      <c r="AU196" s="240" t="s">
        <v>89</v>
      </c>
      <c r="AY196" s="17" t="s">
        <v>235</v>
      </c>
      <c r="BE196" s="241">
        <f>IF(N196="základní",J196,0)</f>
        <v>0</v>
      </c>
      <c r="BF196" s="241">
        <f>IF(N196="snížená",J196,0)</f>
        <v>0</v>
      </c>
      <c r="BG196" s="241">
        <f>IF(N196="zákl. přenesená",J196,0)</f>
        <v>0</v>
      </c>
      <c r="BH196" s="241">
        <f>IF(N196="sníž. přenesená",J196,0)</f>
        <v>0</v>
      </c>
      <c r="BI196" s="241">
        <f>IF(N196="nulová",J196,0)</f>
        <v>0</v>
      </c>
      <c r="BJ196" s="17" t="s">
        <v>242</v>
      </c>
      <c r="BK196" s="241">
        <f>ROUND(I196*H196,2)</f>
        <v>0</v>
      </c>
      <c r="BL196" s="17" t="s">
        <v>242</v>
      </c>
      <c r="BM196" s="240" t="s">
        <v>892</v>
      </c>
    </row>
    <row r="197" s="2" customFormat="1">
      <c r="A197" s="39"/>
      <c r="B197" s="40"/>
      <c r="C197" s="41"/>
      <c r="D197" s="242" t="s">
        <v>244</v>
      </c>
      <c r="E197" s="41"/>
      <c r="F197" s="243" t="s">
        <v>745</v>
      </c>
      <c r="G197" s="41"/>
      <c r="H197" s="41"/>
      <c r="I197" s="149"/>
      <c r="J197" s="41"/>
      <c r="K197" s="41"/>
      <c r="L197" s="45"/>
      <c r="M197" s="244"/>
      <c r="N197" s="245"/>
      <c r="O197" s="86"/>
      <c r="P197" s="86"/>
      <c r="Q197" s="86"/>
      <c r="R197" s="86"/>
      <c r="S197" s="86"/>
      <c r="T197" s="87"/>
      <c r="U197" s="39"/>
      <c r="V197" s="39"/>
      <c r="W197" s="39"/>
      <c r="X197" s="39"/>
      <c r="Y197" s="39"/>
      <c r="Z197" s="39"/>
      <c r="AA197" s="39"/>
      <c r="AB197" s="39"/>
      <c r="AC197" s="39"/>
      <c r="AD197" s="39"/>
      <c r="AE197" s="39"/>
      <c r="AT197" s="17" t="s">
        <v>244</v>
      </c>
      <c r="AU197" s="17" t="s">
        <v>89</v>
      </c>
    </row>
    <row r="198" s="2" customFormat="1">
      <c r="A198" s="39"/>
      <c r="B198" s="40"/>
      <c r="C198" s="41"/>
      <c r="D198" s="242" t="s">
        <v>246</v>
      </c>
      <c r="E198" s="41"/>
      <c r="F198" s="246" t="s">
        <v>746</v>
      </c>
      <c r="G198" s="41"/>
      <c r="H198" s="41"/>
      <c r="I198" s="149"/>
      <c r="J198" s="41"/>
      <c r="K198" s="41"/>
      <c r="L198" s="45"/>
      <c r="M198" s="244"/>
      <c r="N198" s="245"/>
      <c r="O198" s="86"/>
      <c r="P198" s="86"/>
      <c r="Q198" s="86"/>
      <c r="R198" s="86"/>
      <c r="S198" s="86"/>
      <c r="T198" s="87"/>
      <c r="U198" s="39"/>
      <c r="V198" s="39"/>
      <c r="W198" s="39"/>
      <c r="X198" s="39"/>
      <c r="Y198" s="39"/>
      <c r="Z198" s="39"/>
      <c r="AA198" s="39"/>
      <c r="AB198" s="39"/>
      <c r="AC198" s="39"/>
      <c r="AD198" s="39"/>
      <c r="AE198" s="39"/>
      <c r="AT198" s="17" t="s">
        <v>246</v>
      </c>
      <c r="AU198" s="17" t="s">
        <v>89</v>
      </c>
    </row>
    <row r="199" s="13" customFormat="1">
      <c r="A199" s="13"/>
      <c r="B199" s="247"/>
      <c r="C199" s="248"/>
      <c r="D199" s="242" t="s">
        <v>248</v>
      </c>
      <c r="E199" s="249" t="s">
        <v>39</v>
      </c>
      <c r="F199" s="250" t="s">
        <v>891</v>
      </c>
      <c r="G199" s="248"/>
      <c r="H199" s="251">
        <v>14.4</v>
      </c>
      <c r="I199" s="252"/>
      <c r="J199" s="248"/>
      <c r="K199" s="248"/>
      <c r="L199" s="253"/>
      <c r="M199" s="254"/>
      <c r="N199" s="255"/>
      <c r="O199" s="255"/>
      <c r="P199" s="255"/>
      <c r="Q199" s="255"/>
      <c r="R199" s="255"/>
      <c r="S199" s="255"/>
      <c r="T199" s="256"/>
      <c r="U199" s="13"/>
      <c r="V199" s="13"/>
      <c r="W199" s="13"/>
      <c r="X199" s="13"/>
      <c r="Y199" s="13"/>
      <c r="Z199" s="13"/>
      <c r="AA199" s="13"/>
      <c r="AB199" s="13"/>
      <c r="AC199" s="13"/>
      <c r="AD199" s="13"/>
      <c r="AE199" s="13"/>
      <c r="AT199" s="257" t="s">
        <v>248</v>
      </c>
      <c r="AU199" s="257" t="s">
        <v>89</v>
      </c>
      <c r="AV199" s="13" t="s">
        <v>89</v>
      </c>
      <c r="AW199" s="13" t="s">
        <v>41</v>
      </c>
      <c r="AX199" s="13" t="s">
        <v>80</v>
      </c>
      <c r="AY199" s="257" t="s">
        <v>235</v>
      </c>
    </row>
    <row r="200" s="14" customFormat="1">
      <c r="A200" s="14"/>
      <c r="B200" s="258"/>
      <c r="C200" s="259"/>
      <c r="D200" s="242" t="s">
        <v>248</v>
      </c>
      <c r="E200" s="260" t="s">
        <v>39</v>
      </c>
      <c r="F200" s="261" t="s">
        <v>250</v>
      </c>
      <c r="G200" s="259"/>
      <c r="H200" s="262">
        <v>14.4</v>
      </c>
      <c r="I200" s="263"/>
      <c r="J200" s="259"/>
      <c r="K200" s="259"/>
      <c r="L200" s="264"/>
      <c r="M200" s="265"/>
      <c r="N200" s="266"/>
      <c r="O200" s="266"/>
      <c r="P200" s="266"/>
      <c r="Q200" s="266"/>
      <c r="R200" s="266"/>
      <c r="S200" s="266"/>
      <c r="T200" s="267"/>
      <c r="U200" s="14"/>
      <c r="V200" s="14"/>
      <c r="W200" s="14"/>
      <c r="X200" s="14"/>
      <c r="Y200" s="14"/>
      <c r="Z200" s="14"/>
      <c r="AA200" s="14"/>
      <c r="AB200" s="14"/>
      <c r="AC200" s="14"/>
      <c r="AD200" s="14"/>
      <c r="AE200" s="14"/>
      <c r="AT200" s="268" t="s">
        <v>248</v>
      </c>
      <c r="AU200" s="268" t="s">
        <v>89</v>
      </c>
      <c r="AV200" s="14" t="s">
        <v>242</v>
      </c>
      <c r="AW200" s="14" t="s">
        <v>41</v>
      </c>
      <c r="AX200" s="14" t="s">
        <v>87</v>
      </c>
      <c r="AY200" s="268" t="s">
        <v>235</v>
      </c>
    </row>
    <row r="201" s="2" customFormat="1" ht="21.75" customHeight="1">
      <c r="A201" s="39"/>
      <c r="B201" s="40"/>
      <c r="C201" s="269" t="s">
        <v>394</v>
      </c>
      <c r="D201" s="269" t="s">
        <v>290</v>
      </c>
      <c r="E201" s="270" t="s">
        <v>748</v>
      </c>
      <c r="F201" s="271" t="s">
        <v>749</v>
      </c>
      <c r="G201" s="272" t="s">
        <v>182</v>
      </c>
      <c r="H201" s="273">
        <v>5.9900000000000002</v>
      </c>
      <c r="I201" s="274"/>
      <c r="J201" s="275">
        <f>ROUND(I201*H201,2)</f>
        <v>0</v>
      </c>
      <c r="K201" s="271" t="s">
        <v>241</v>
      </c>
      <c r="L201" s="276"/>
      <c r="M201" s="277" t="s">
        <v>39</v>
      </c>
      <c r="N201" s="278" t="s">
        <v>53</v>
      </c>
      <c r="O201" s="86"/>
      <c r="P201" s="238">
        <f>O201*H201</f>
        <v>0</v>
      </c>
      <c r="Q201" s="238">
        <v>1</v>
      </c>
      <c r="R201" s="238">
        <f>Q201*H201</f>
        <v>5.9900000000000002</v>
      </c>
      <c r="S201" s="238">
        <v>0</v>
      </c>
      <c r="T201" s="239">
        <f>S201*H201</f>
        <v>0</v>
      </c>
      <c r="U201" s="39"/>
      <c r="V201" s="39"/>
      <c r="W201" s="39"/>
      <c r="X201" s="39"/>
      <c r="Y201" s="39"/>
      <c r="Z201" s="39"/>
      <c r="AA201" s="39"/>
      <c r="AB201" s="39"/>
      <c r="AC201" s="39"/>
      <c r="AD201" s="39"/>
      <c r="AE201" s="39"/>
      <c r="AR201" s="240" t="s">
        <v>289</v>
      </c>
      <c r="AT201" s="240" t="s">
        <v>290</v>
      </c>
      <c r="AU201" s="240" t="s">
        <v>89</v>
      </c>
      <c r="AY201" s="17" t="s">
        <v>235</v>
      </c>
      <c r="BE201" s="241">
        <f>IF(N201="základní",J201,0)</f>
        <v>0</v>
      </c>
      <c r="BF201" s="241">
        <f>IF(N201="snížená",J201,0)</f>
        <v>0</v>
      </c>
      <c r="BG201" s="241">
        <f>IF(N201="zákl. přenesená",J201,0)</f>
        <v>0</v>
      </c>
      <c r="BH201" s="241">
        <f>IF(N201="sníž. přenesená",J201,0)</f>
        <v>0</v>
      </c>
      <c r="BI201" s="241">
        <f>IF(N201="nulová",J201,0)</f>
        <v>0</v>
      </c>
      <c r="BJ201" s="17" t="s">
        <v>242</v>
      </c>
      <c r="BK201" s="241">
        <f>ROUND(I201*H201,2)</f>
        <v>0</v>
      </c>
      <c r="BL201" s="17" t="s">
        <v>242</v>
      </c>
      <c r="BM201" s="240" t="s">
        <v>893</v>
      </c>
    </row>
    <row r="202" s="2" customFormat="1">
      <c r="A202" s="39"/>
      <c r="B202" s="40"/>
      <c r="C202" s="41"/>
      <c r="D202" s="242" t="s">
        <v>244</v>
      </c>
      <c r="E202" s="41"/>
      <c r="F202" s="243" t="s">
        <v>749</v>
      </c>
      <c r="G202" s="41"/>
      <c r="H202" s="41"/>
      <c r="I202" s="149"/>
      <c r="J202" s="41"/>
      <c r="K202" s="41"/>
      <c r="L202" s="45"/>
      <c r="M202" s="244"/>
      <c r="N202" s="245"/>
      <c r="O202" s="86"/>
      <c r="P202" s="86"/>
      <c r="Q202" s="86"/>
      <c r="R202" s="86"/>
      <c r="S202" s="86"/>
      <c r="T202" s="87"/>
      <c r="U202" s="39"/>
      <c r="V202" s="39"/>
      <c r="W202" s="39"/>
      <c r="X202" s="39"/>
      <c r="Y202" s="39"/>
      <c r="Z202" s="39"/>
      <c r="AA202" s="39"/>
      <c r="AB202" s="39"/>
      <c r="AC202" s="39"/>
      <c r="AD202" s="39"/>
      <c r="AE202" s="39"/>
      <c r="AT202" s="17" t="s">
        <v>244</v>
      </c>
      <c r="AU202" s="17" t="s">
        <v>89</v>
      </c>
    </row>
    <row r="203" s="13" customFormat="1">
      <c r="A203" s="13"/>
      <c r="B203" s="247"/>
      <c r="C203" s="248"/>
      <c r="D203" s="242" t="s">
        <v>248</v>
      </c>
      <c r="E203" s="249" t="s">
        <v>39</v>
      </c>
      <c r="F203" s="250" t="s">
        <v>894</v>
      </c>
      <c r="G203" s="248"/>
      <c r="H203" s="251">
        <v>5.9900000000000002</v>
      </c>
      <c r="I203" s="252"/>
      <c r="J203" s="248"/>
      <c r="K203" s="248"/>
      <c r="L203" s="253"/>
      <c r="M203" s="254"/>
      <c r="N203" s="255"/>
      <c r="O203" s="255"/>
      <c r="P203" s="255"/>
      <c r="Q203" s="255"/>
      <c r="R203" s="255"/>
      <c r="S203" s="255"/>
      <c r="T203" s="256"/>
      <c r="U203" s="13"/>
      <c r="V203" s="13"/>
      <c r="W203" s="13"/>
      <c r="X203" s="13"/>
      <c r="Y203" s="13"/>
      <c r="Z203" s="13"/>
      <c r="AA203" s="13"/>
      <c r="AB203" s="13"/>
      <c r="AC203" s="13"/>
      <c r="AD203" s="13"/>
      <c r="AE203" s="13"/>
      <c r="AT203" s="257" t="s">
        <v>248</v>
      </c>
      <c r="AU203" s="257" t="s">
        <v>89</v>
      </c>
      <c r="AV203" s="13" t="s">
        <v>89</v>
      </c>
      <c r="AW203" s="13" t="s">
        <v>41</v>
      </c>
      <c r="AX203" s="13" t="s">
        <v>80</v>
      </c>
      <c r="AY203" s="257" t="s">
        <v>235</v>
      </c>
    </row>
    <row r="204" s="14" customFormat="1">
      <c r="A204" s="14"/>
      <c r="B204" s="258"/>
      <c r="C204" s="259"/>
      <c r="D204" s="242" t="s">
        <v>248</v>
      </c>
      <c r="E204" s="260" t="s">
        <v>39</v>
      </c>
      <c r="F204" s="261" t="s">
        <v>250</v>
      </c>
      <c r="G204" s="259"/>
      <c r="H204" s="262">
        <v>5.9900000000000002</v>
      </c>
      <c r="I204" s="263"/>
      <c r="J204" s="259"/>
      <c r="K204" s="259"/>
      <c r="L204" s="264"/>
      <c r="M204" s="265"/>
      <c r="N204" s="266"/>
      <c r="O204" s="266"/>
      <c r="P204" s="266"/>
      <c r="Q204" s="266"/>
      <c r="R204" s="266"/>
      <c r="S204" s="266"/>
      <c r="T204" s="267"/>
      <c r="U204" s="14"/>
      <c r="V204" s="14"/>
      <c r="W204" s="14"/>
      <c r="X204" s="14"/>
      <c r="Y204" s="14"/>
      <c r="Z204" s="14"/>
      <c r="AA204" s="14"/>
      <c r="AB204" s="14"/>
      <c r="AC204" s="14"/>
      <c r="AD204" s="14"/>
      <c r="AE204" s="14"/>
      <c r="AT204" s="268" t="s">
        <v>248</v>
      </c>
      <c r="AU204" s="268" t="s">
        <v>89</v>
      </c>
      <c r="AV204" s="14" t="s">
        <v>242</v>
      </c>
      <c r="AW204" s="14" t="s">
        <v>41</v>
      </c>
      <c r="AX204" s="14" t="s">
        <v>87</v>
      </c>
      <c r="AY204" s="268" t="s">
        <v>235</v>
      </c>
    </row>
    <row r="205" s="2" customFormat="1" ht="21.75" customHeight="1">
      <c r="A205" s="39"/>
      <c r="B205" s="40"/>
      <c r="C205" s="269" t="s">
        <v>400</v>
      </c>
      <c r="D205" s="269" t="s">
        <v>290</v>
      </c>
      <c r="E205" s="270" t="s">
        <v>752</v>
      </c>
      <c r="F205" s="271" t="s">
        <v>753</v>
      </c>
      <c r="G205" s="272" t="s">
        <v>182</v>
      </c>
      <c r="H205" s="273">
        <v>1.498</v>
      </c>
      <c r="I205" s="274"/>
      <c r="J205" s="275">
        <f>ROUND(I205*H205,2)</f>
        <v>0</v>
      </c>
      <c r="K205" s="271" t="s">
        <v>241</v>
      </c>
      <c r="L205" s="276"/>
      <c r="M205" s="277" t="s">
        <v>39</v>
      </c>
      <c r="N205" s="278" t="s">
        <v>53</v>
      </c>
      <c r="O205" s="86"/>
      <c r="P205" s="238">
        <f>O205*H205</f>
        <v>0</v>
      </c>
      <c r="Q205" s="238">
        <v>1</v>
      </c>
      <c r="R205" s="238">
        <f>Q205*H205</f>
        <v>1.498</v>
      </c>
      <c r="S205" s="238">
        <v>0</v>
      </c>
      <c r="T205" s="239">
        <f>S205*H205</f>
        <v>0</v>
      </c>
      <c r="U205" s="39"/>
      <c r="V205" s="39"/>
      <c r="W205" s="39"/>
      <c r="X205" s="39"/>
      <c r="Y205" s="39"/>
      <c r="Z205" s="39"/>
      <c r="AA205" s="39"/>
      <c r="AB205" s="39"/>
      <c r="AC205" s="39"/>
      <c r="AD205" s="39"/>
      <c r="AE205" s="39"/>
      <c r="AR205" s="240" t="s">
        <v>289</v>
      </c>
      <c r="AT205" s="240" t="s">
        <v>290</v>
      </c>
      <c r="AU205" s="240" t="s">
        <v>89</v>
      </c>
      <c r="AY205" s="17" t="s">
        <v>235</v>
      </c>
      <c r="BE205" s="241">
        <f>IF(N205="základní",J205,0)</f>
        <v>0</v>
      </c>
      <c r="BF205" s="241">
        <f>IF(N205="snížená",J205,0)</f>
        <v>0</v>
      </c>
      <c r="BG205" s="241">
        <f>IF(N205="zákl. přenesená",J205,0)</f>
        <v>0</v>
      </c>
      <c r="BH205" s="241">
        <f>IF(N205="sníž. přenesená",J205,0)</f>
        <v>0</v>
      </c>
      <c r="BI205" s="241">
        <f>IF(N205="nulová",J205,0)</f>
        <v>0</v>
      </c>
      <c r="BJ205" s="17" t="s">
        <v>242</v>
      </c>
      <c r="BK205" s="241">
        <f>ROUND(I205*H205,2)</f>
        <v>0</v>
      </c>
      <c r="BL205" s="17" t="s">
        <v>242</v>
      </c>
      <c r="BM205" s="240" t="s">
        <v>895</v>
      </c>
    </row>
    <row r="206" s="2" customFormat="1">
      <c r="A206" s="39"/>
      <c r="B206" s="40"/>
      <c r="C206" s="41"/>
      <c r="D206" s="242" t="s">
        <v>244</v>
      </c>
      <c r="E206" s="41"/>
      <c r="F206" s="243" t="s">
        <v>753</v>
      </c>
      <c r="G206" s="41"/>
      <c r="H206" s="41"/>
      <c r="I206" s="149"/>
      <c r="J206" s="41"/>
      <c r="K206" s="41"/>
      <c r="L206" s="45"/>
      <c r="M206" s="244"/>
      <c r="N206" s="245"/>
      <c r="O206" s="86"/>
      <c r="P206" s="86"/>
      <c r="Q206" s="86"/>
      <c r="R206" s="86"/>
      <c r="S206" s="86"/>
      <c r="T206" s="87"/>
      <c r="U206" s="39"/>
      <c r="V206" s="39"/>
      <c r="W206" s="39"/>
      <c r="X206" s="39"/>
      <c r="Y206" s="39"/>
      <c r="Z206" s="39"/>
      <c r="AA206" s="39"/>
      <c r="AB206" s="39"/>
      <c r="AC206" s="39"/>
      <c r="AD206" s="39"/>
      <c r="AE206" s="39"/>
      <c r="AT206" s="17" t="s">
        <v>244</v>
      </c>
      <c r="AU206" s="17" t="s">
        <v>89</v>
      </c>
    </row>
    <row r="207" s="13" customFormat="1">
      <c r="A207" s="13"/>
      <c r="B207" s="247"/>
      <c r="C207" s="248"/>
      <c r="D207" s="242" t="s">
        <v>248</v>
      </c>
      <c r="E207" s="249" t="s">
        <v>39</v>
      </c>
      <c r="F207" s="250" t="s">
        <v>896</v>
      </c>
      <c r="G207" s="248"/>
      <c r="H207" s="251">
        <v>1.498</v>
      </c>
      <c r="I207" s="252"/>
      <c r="J207" s="248"/>
      <c r="K207" s="248"/>
      <c r="L207" s="253"/>
      <c r="M207" s="254"/>
      <c r="N207" s="255"/>
      <c r="O207" s="255"/>
      <c r="P207" s="255"/>
      <c r="Q207" s="255"/>
      <c r="R207" s="255"/>
      <c r="S207" s="255"/>
      <c r="T207" s="256"/>
      <c r="U207" s="13"/>
      <c r="V207" s="13"/>
      <c r="W207" s="13"/>
      <c r="X207" s="13"/>
      <c r="Y207" s="13"/>
      <c r="Z207" s="13"/>
      <c r="AA207" s="13"/>
      <c r="AB207" s="13"/>
      <c r="AC207" s="13"/>
      <c r="AD207" s="13"/>
      <c r="AE207" s="13"/>
      <c r="AT207" s="257" t="s">
        <v>248</v>
      </c>
      <c r="AU207" s="257" t="s">
        <v>89</v>
      </c>
      <c r="AV207" s="13" t="s">
        <v>89</v>
      </c>
      <c r="AW207" s="13" t="s">
        <v>41</v>
      </c>
      <c r="AX207" s="13" t="s">
        <v>80</v>
      </c>
      <c r="AY207" s="257" t="s">
        <v>235</v>
      </c>
    </row>
    <row r="208" s="14" customFormat="1">
      <c r="A208" s="14"/>
      <c r="B208" s="258"/>
      <c r="C208" s="259"/>
      <c r="D208" s="242" t="s">
        <v>248</v>
      </c>
      <c r="E208" s="260" t="s">
        <v>39</v>
      </c>
      <c r="F208" s="261" t="s">
        <v>250</v>
      </c>
      <c r="G208" s="259"/>
      <c r="H208" s="262">
        <v>1.498</v>
      </c>
      <c r="I208" s="263"/>
      <c r="J208" s="259"/>
      <c r="K208" s="259"/>
      <c r="L208" s="264"/>
      <c r="M208" s="265"/>
      <c r="N208" s="266"/>
      <c r="O208" s="266"/>
      <c r="P208" s="266"/>
      <c r="Q208" s="266"/>
      <c r="R208" s="266"/>
      <c r="S208" s="266"/>
      <c r="T208" s="267"/>
      <c r="U208" s="14"/>
      <c r="V208" s="14"/>
      <c r="W208" s="14"/>
      <c r="X208" s="14"/>
      <c r="Y208" s="14"/>
      <c r="Z208" s="14"/>
      <c r="AA208" s="14"/>
      <c r="AB208" s="14"/>
      <c r="AC208" s="14"/>
      <c r="AD208" s="14"/>
      <c r="AE208" s="14"/>
      <c r="AT208" s="268" t="s">
        <v>248</v>
      </c>
      <c r="AU208" s="268" t="s">
        <v>89</v>
      </c>
      <c r="AV208" s="14" t="s">
        <v>242</v>
      </c>
      <c r="AW208" s="14" t="s">
        <v>41</v>
      </c>
      <c r="AX208" s="14" t="s">
        <v>87</v>
      </c>
      <c r="AY208" s="268" t="s">
        <v>235</v>
      </c>
    </row>
    <row r="209" s="12" customFormat="1" ht="25.92" customHeight="1">
      <c r="A209" s="12"/>
      <c r="B209" s="213"/>
      <c r="C209" s="214"/>
      <c r="D209" s="215" t="s">
        <v>79</v>
      </c>
      <c r="E209" s="216" t="s">
        <v>384</v>
      </c>
      <c r="F209" s="216" t="s">
        <v>385</v>
      </c>
      <c r="G209" s="214"/>
      <c r="H209" s="214"/>
      <c r="I209" s="217"/>
      <c r="J209" s="218">
        <f>BK209</f>
        <v>0</v>
      </c>
      <c r="K209" s="214"/>
      <c r="L209" s="219"/>
      <c r="M209" s="220"/>
      <c r="N209" s="221"/>
      <c r="O209" s="221"/>
      <c r="P209" s="222">
        <f>SUM(P210:P219)</f>
        <v>0</v>
      </c>
      <c r="Q209" s="221"/>
      <c r="R209" s="222">
        <f>SUM(R210:R219)</f>
        <v>0</v>
      </c>
      <c r="S209" s="221"/>
      <c r="T209" s="223">
        <f>SUM(T210:T219)</f>
        <v>0</v>
      </c>
      <c r="U209" s="12"/>
      <c r="V209" s="12"/>
      <c r="W209" s="12"/>
      <c r="X209" s="12"/>
      <c r="Y209" s="12"/>
      <c r="Z209" s="12"/>
      <c r="AA209" s="12"/>
      <c r="AB209" s="12"/>
      <c r="AC209" s="12"/>
      <c r="AD209" s="12"/>
      <c r="AE209" s="12"/>
      <c r="AR209" s="224" t="s">
        <v>242</v>
      </c>
      <c r="AT209" s="225" t="s">
        <v>79</v>
      </c>
      <c r="AU209" s="225" t="s">
        <v>80</v>
      </c>
      <c r="AY209" s="224" t="s">
        <v>235</v>
      </c>
      <c r="BK209" s="226">
        <f>SUM(BK210:BK219)</f>
        <v>0</v>
      </c>
    </row>
    <row r="210" s="2" customFormat="1" ht="21.75" customHeight="1">
      <c r="A210" s="39"/>
      <c r="B210" s="40"/>
      <c r="C210" s="229" t="s">
        <v>407</v>
      </c>
      <c r="D210" s="229" t="s">
        <v>238</v>
      </c>
      <c r="E210" s="230" t="s">
        <v>518</v>
      </c>
      <c r="F210" s="231" t="s">
        <v>519</v>
      </c>
      <c r="G210" s="232" t="s">
        <v>191</v>
      </c>
      <c r="H210" s="233">
        <v>15</v>
      </c>
      <c r="I210" s="234"/>
      <c r="J210" s="235">
        <f>ROUND(I210*H210,2)</f>
        <v>0</v>
      </c>
      <c r="K210" s="231" t="s">
        <v>241</v>
      </c>
      <c r="L210" s="45"/>
      <c r="M210" s="236" t="s">
        <v>39</v>
      </c>
      <c r="N210" s="237" t="s">
        <v>53</v>
      </c>
      <c r="O210" s="86"/>
      <c r="P210" s="238">
        <f>O210*H210</f>
        <v>0</v>
      </c>
      <c r="Q210" s="238">
        <v>0</v>
      </c>
      <c r="R210" s="238">
        <f>Q210*H210</f>
        <v>0</v>
      </c>
      <c r="S210" s="238">
        <v>0</v>
      </c>
      <c r="T210" s="239">
        <f>S210*H210</f>
        <v>0</v>
      </c>
      <c r="U210" s="39"/>
      <c r="V210" s="39"/>
      <c r="W210" s="39"/>
      <c r="X210" s="39"/>
      <c r="Y210" s="39"/>
      <c r="Z210" s="39"/>
      <c r="AA210" s="39"/>
      <c r="AB210" s="39"/>
      <c r="AC210" s="39"/>
      <c r="AD210" s="39"/>
      <c r="AE210" s="39"/>
      <c r="AR210" s="240" t="s">
        <v>389</v>
      </c>
      <c r="AT210" s="240" t="s">
        <v>238</v>
      </c>
      <c r="AU210" s="240" t="s">
        <v>87</v>
      </c>
      <c r="AY210" s="17" t="s">
        <v>235</v>
      </c>
      <c r="BE210" s="241">
        <f>IF(N210="základní",J210,0)</f>
        <v>0</v>
      </c>
      <c r="BF210" s="241">
        <f>IF(N210="snížená",J210,0)</f>
        <v>0</v>
      </c>
      <c r="BG210" s="241">
        <f>IF(N210="zákl. přenesená",J210,0)</f>
        <v>0</v>
      </c>
      <c r="BH210" s="241">
        <f>IF(N210="sníž. přenesená",J210,0)</f>
        <v>0</v>
      </c>
      <c r="BI210" s="241">
        <f>IF(N210="nulová",J210,0)</f>
        <v>0</v>
      </c>
      <c r="BJ210" s="17" t="s">
        <v>242</v>
      </c>
      <c r="BK210" s="241">
        <f>ROUND(I210*H210,2)</f>
        <v>0</v>
      </c>
      <c r="BL210" s="17" t="s">
        <v>389</v>
      </c>
      <c r="BM210" s="240" t="s">
        <v>897</v>
      </c>
    </row>
    <row r="211" s="2" customFormat="1">
      <c r="A211" s="39"/>
      <c r="B211" s="40"/>
      <c r="C211" s="41"/>
      <c r="D211" s="242" t="s">
        <v>244</v>
      </c>
      <c r="E211" s="41"/>
      <c r="F211" s="243" t="s">
        <v>519</v>
      </c>
      <c r="G211" s="41"/>
      <c r="H211" s="41"/>
      <c r="I211" s="149"/>
      <c r="J211" s="41"/>
      <c r="K211" s="41"/>
      <c r="L211" s="45"/>
      <c r="M211" s="244"/>
      <c r="N211" s="245"/>
      <c r="O211" s="86"/>
      <c r="P211" s="86"/>
      <c r="Q211" s="86"/>
      <c r="R211" s="86"/>
      <c r="S211" s="86"/>
      <c r="T211" s="87"/>
      <c r="U211" s="39"/>
      <c r="V211" s="39"/>
      <c r="W211" s="39"/>
      <c r="X211" s="39"/>
      <c r="Y211" s="39"/>
      <c r="Z211" s="39"/>
      <c r="AA211" s="39"/>
      <c r="AB211" s="39"/>
      <c r="AC211" s="39"/>
      <c r="AD211" s="39"/>
      <c r="AE211" s="39"/>
      <c r="AT211" s="17" t="s">
        <v>244</v>
      </c>
      <c r="AU211" s="17" t="s">
        <v>87</v>
      </c>
    </row>
    <row r="212" s="13" customFormat="1">
      <c r="A212" s="13"/>
      <c r="B212" s="247"/>
      <c r="C212" s="248"/>
      <c r="D212" s="242" t="s">
        <v>248</v>
      </c>
      <c r="E212" s="249" t="s">
        <v>850</v>
      </c>
      <c r="F212" s="250" t="s">
        <v>8</v>
      </c>
      <c r="G212" s="248"/>
      <c r="H212" s="251">
        <v>15</v>
      </c>
      <c r="I212" s="252"/>
      <c r="J212" s="248"/>
      <c r="K212" s="248"/>
      <c r="L212" s="253"/>
      <c r="M212" s="254"/>
      <c r="N212" s="255"/>
      <c r="O212" s="255"/>
      <c r="P212" s="255"/>
      <c r="Q212" s="255"/>
      <c r="R212" s="255"/>
      <c r="S212" s="255"/>
      <c r="T212" s="256"/>
      <c r="U212" s="13"/>
      <c r="V212" s="13"/>
      <c r="W212" s="13"/>
      <c r="X212" s="13"/>
      <c r="Y212" s="13"/>
      <c r="Z212" s="13"/>
      <c r="AA212" s="13"/>
      <c r="AB212" s="13"/>
      <c r="AC212" s="13"/>
      <c r="AD212" s="13"/>
      <c r="AE212" s="13"/>
      <c r="AT212" s="257" t="s">
        <v>248</v>
      </c>
      <c r="AU212" s="257" t="s">
        <v>87</v>
      </c>
      <c r="AV212" s="13" t="s">
        <v>89</v>
      </c>
      <c r="AW212" s="13" t="s">
        <v>41</v>
      </c>
      <c r="AX212" s="13" t="s">
        <v>87</v>
      </c>
      <c r="AY212" s="257" t="s">
        <v>235</v>
      </c>
    </row>
    <row r="213" s="2" customFormat="1" ht="33" customHeight="1">
      <c r="A213" s="39"/>
      <c r="B213" s="40"/>
      <c r="C213" s="229" t="s">
        <v>415</v>
      </c>
      <c r="D213" s="229" t="s">
        <v>238</v>
      </c>
      <c r="E213" s="230" t="s">
        <v>521</v>
      </c>
      <c r="F213" s="231" t="s">
        <v>522</v>
      </c>
      <c r="G213" s="232" t="s">
        <v>191</v>
      </c>
      <c r="H213" s="233">
        <v>15</v>
      </c>
      <c r="I213" s="234"/>
      <c r="J213" s="235">
        <f>ROUND(I213*H213,2)</f>
        <v>0</v>
      </c>
      <c r="K213" s="231" t="s">
        <v>241</v>
      </c>
      <c r="L213" s="45"/>
      <c r="M213" s="236" t="s">
        <v>39</v>
      </c>
      <c r="N213" s="237" t="s">
        <v>53</v>
      </c>
      <c r="O213" s="86"/>
      <c r="P213" s="238">
        <f>O213*H213</f>
        <v>0</v>
      </c>
      <c r="Q213" s="238">
        <v>0</v>
      </c>
      <c r="R213" s="238">
        <f>Q213*H213</f>
        <v>0</v>
      </c>
      <c r="S213" s="238">
        <v>0</v>
      </c>
      <c r="T213" s="239">
        <f>S213*H213</f>
        <v>0</v>
      </c>
      <c r="U213" s="39"/>
      <c r="V213" s="39"/>
      <c r="W213" s="39"/>
      <c r="X213" s="39"/>
      <c r="Y213" s="39"/>
      <c r="Z213" s="39"/>
      <c r="AA213" s="39"/>
      <c r="AB213" s="39"/>
      <c r="AC213" s="39"/>
      <c r="AD213" s="39"/>
      <c r="AE213" s="39"/>
      <c r="AR213" s="240" t="s">
        <v>389</v>
      </c>
      <c r="AT213" s="240" t="s">
        <v>238</v>
      </c>
      <c r="AU213" s="240" t="s">
        <v>87</v>
      </c>
      <c r="AY213" s="17" t="s">
        <v>235</v>
      </c>
      <c r="BE213" s="241">
        <f>IF(N213="základní",J213,0)</f>
        <v>0</v>
      </c>
      <c r="BF213" s="241">
        <f>IF(N213="snížená",J213,0)</f>
        <v>0</v>
      </c>
      <c r="BG213" s="241">
        <f>IF(N213="zákl. přenesená",J213,0)</f>
        <v>0</v>
      </c>
      <c r="BH213" s="241">
        <f>IF(N213="sníž. přenesená",J213,0)</f>
        <v>0</v>
      </c>
      <c r="BI213" s="241">
        <f>IF(N213="nulová",J213,0)</f>
        <v>0</v>
      </c>
      <c r="BJ213" s="17" t="s">
        <v>242</v>
      </c>
      <c r="BK213" s="241">
        <f>ROUND(I213*H213,2)</f>
        <v>0</v>
      </c>
      <c r="BL213" s="17" t="s">
        <v>389</v>
      </c>
      <c r="BM213" s="240" t="s">
        <v>898</v>
      </c>
    </row>
    <row r="214" s="2" customFormat="1">
      <c r="A214" s="39"/>
      <c r="B214" s="40"/>
      <c r="C214" s="41"/>
      <c r="D214" s="242" t="s">
        <v>244</v>
      </c>
      <c r="E214" s="41"/>
      <c r="F214" s="243" t="s">
        <v>524</v>
      </c>
      <c r="G214" s="41"/>
      <c r="H214" s="41"/>
      <c r="I214" s="149"/>
      <c r="J214" s="41"/>
      <c r="K214" s="41"/>
      <c r="L214" s="45"/>
      <c r="M214" s="244"/>
      <c r="N214" s="245"/>
      <c r="O214" s="86"/>
      <c r="P214" s="86"/>
      <c r="Q214" s="86"/>
      <c r="R214" s="86"/>
      <c r="S214" s="86"/>
      <c r="T214" s="87"/>
      <c r="U214" s="39"/>
      <c r="V214" s="39"/>
      <c r="W214" s="39"/>
      <c r="X214" s="39"/>
      <c r="Y214" s="39"/>
      <c r="Z214" s="39"/>
      <c r="AA214" s="39"/>
      <c r="AB214" s="39"/>
      <c r="AC214" s="39"/>
      <c r="AD214" s="39"/>
      <c r="AE214" s="39"/>
      <c r="AT214" s="17" t="s">
        <v>244</v>
      </c>
      <c r="AU214" s="17" t="s">
        <v>87</v>
      </c>
    </row>
    <row r="215" s="13" customFormat="1">
      <c r="A215" s="13"/>
      <c r="B215" s="247"/>
      <c r="C215" s="248"/>
      <c r="D215" s="242" t="s">
        <v>248</v>
      </c>
      <c r="E215" s="249" t="s">
        <v>39</v>
      </c>
      <c r="F215" s="250" t="s">
        <v>850</v>
      </c>
      <c r="G215" s="248"/>
      <c r="H215" s="251">
        <v>15</v>
      </c>
      <c r="I215" s="252"/>
      <c r="J215" s="248"/>
      <c r="K215" s="248"/>
      <c r="L215" s="253"/>
      <c r="M215" s="254"/>
      <c r="N215" s="255"/>
      <c r="O215" s="255"/>
      <c r="P215" s="255"/>
      <c r="Q215" s="255"/>
      <c r="R215" s="255"/>
      <c r="S215" s="255"/>
      <c r="T215" s="256"/>
      <c r="U215" s="13"/>
      <c r="V215" s="13"/>
      <c r="W215" s="13"/>
      <c r="X215" s="13"/>
      <c r="Y215" s="13"/>
      <c r="Z215" s="13"/>
      <c r="AA215" s="13"/>
      <c r="AB215" s="13"/>
      <c r="AC215" s="13"/>
      <c r="AD215" s="13"/>
      <c r="AE215" s="13"/>
      <c r="AT215" s="257" t="s">
        <v>248</v>
      </c>
      <c r="AU215" s="257" t="s">
        <v>87</v>
      </c>
      <c r="AV215" s="13" t="s">
        <v>89</v>
      </c>
      <c r="AW215" s="13" t="s">
        <v>41</v>
      </c>
      <c r="AX215" s="13" t="s">
        <v>87</v>
      </c>
      <c r="AY215" s="257" t="s">
        <v>235</v>
      </c>
    </row>
    <row r="216" s="2" customFormat="1" ht="33" customHeight="1">
      <c r="A216" s="39"/>
      <c r="B216" s="40"/>
      <c r="C216" s="229" t="s">
        <v>424</v>
      </c>
      <c r="D216" s="229" t="s">
        <v>238</v>
      </c>
      <c r="E216" s="230" t="s">
        <v>387</v>
      </c>
      <c r="F216" s="231" t="s">
        <v>388</v>
      </c>
      <c r="G216" s="232" t="s">
        <v>182</v>
      </c>
      <c r="H216" s="233">
        <v>27.164999999999999</v>
      </c>
      <c r="I216" s="234"/>
      <c r="J216" s="235">
        <f>ROUND(I216*H216,2)</f>
        <v>0</v>
      </c>
      <c r="K216" s="231" t="s">
        <v>241</v>
      </c>
      <c r="L216" s="45"/>
      <c r="M216" s="236" t="s">
        <v>39</v>
      </c>
      <c r="N216" s="237" t="s">
        <v>53</v>
      </c>
      <c r="O216" s="86"/>
      <c r="P216" s="238">
        <f>O216*H216</f>
        <v>0</v>
      </c>
      <c r="Q216" s="238">
        <v>0</v>
      </c>
      <c r="R216" s="238">
        <f>Q216*H216</f>
        <v>0</v>
      </c>
      <c r="S216" s="238">
        <v>0</v>
      </c>
      <c r="T216" s="239">
        <f>S216*H216</f>
        <v>0</v>
      </c>
      <c r="U216" s="39"/>
      <c r="V216" s="39"/>
      <c r="W216" s="39"/>
      <c r="X216" s="39"/>
      <c r="Y216" s="39"/>
      <c r="Z216" s="39"/>
      <c r="AA216" s="39"/>
      <c r="AB216" s="39"/>
      <c r="AC216" s="39"/>
      <c r="AD216" s="39"/>
      <c r="AE216" s="39"/>
      <c r="AR216" s="240" t="s">
        <v>389</v>
      </c>
      <c r="AT216" s="240" t="s">
        <v>238</v>
      </c>
      <c r="AU216" s="240" t="s">
        <v>87</v>
      </c>
      <c r="AY216" s="17" t="s">
        <v>235</v>
      </c>
      <c r="BE216" s="241">
        <f>IF(N216="základní",J216,0)</f>
        <v>0</v>
      </c>
      <c r="BF216" s="241">
        <f>IF(N216="snížená",J216,0)</f>
        <v>0</v>
      </c>
      <c r="BG216" s="241">
        <f>IF(N216="zákl. přenesená",J216,0)</f>
        <v>0</v>
      </c>
      <c r="BH216" s="241">
        <f>IF(N216="sníž. přenesená",J216,0)</f>
        <v>0</v>
      </c>
      <c r="BI216" s="241">
        <f>IF(N216="nulová",J216,0)</f>
        <v>0</v>
      </c>
      <c r="BJ216" s="17" t="s">
        <v>242</v>
      </c>
      <c r="BK216" s="241">
        <f>ROUND(I216*H216,2)</f>
        <v>0</v>
      </c>
      <c r="BL216" s="17" t="s">
        <v>389</v>
      </c>
      <c r="BM216" s="240" t="s">
        <v>899</v>
      </c>
    </row>
    <row r="217" s="2" customFormat="1">
      <c r="A217" s="39"/>
      <c r="B217" s="40"/>
      <c r="C217" s="41"/>
      <c r="D217" s="242" t="s">
        <v>244</v>
      </c>
      <c r="E217" s="41"/>
      <c r="F217" s="243" t="s">
        <v>391</v>
      </c>
      <c r="G217" s="41"/>
      <c r="H217" s="41"/>
      <c r="I217" s="149"/>
      <c r="J217" s="41"/>
      <c r="K217" s="41"/>
      <c r="L217" s="45"/>
      <c r="M217" s="244"/>
      <c r="N217" s="245"/>
      <c r="O217" s="86"/>
      <c r="P217" s="86"/>
      <c r="Q217" s="86"/>
      <c r="R217" s="86"/>
      <c r="S217" s="86"/>
      <c r="T217" s="87"/>
      <c r="U217" s="39"/>
      <c r="V217" s="39"/>
      <c r="W217" s="39"/>
      <c r="X217" s="39"/>
      <c r="Y217" s="39"/>
      <c r="Z217" s="39"/>
      <c r="AA217" s="39"/>
      <c r="AB217" s="39"/>
      <c r="AC217" s="39"/>
      <c r="AD217" s="39"/>
      <c r="AE217" s="39"/>
      <c r="AT217" s="17" t="s">
        <v>244</v>
      </c>
      <c r="AU217" s="17" t="s">
        <v>87</v>
      </c>
    </row>
    <row r="218" s="2" customFormat="1">
      <c r="A218" s="39"/>
      <c r="B218" s="40"/>
      <c r="C218" s="41"/>
      <c r="D218" s="242" t="s">
        <v>246</v>
      </c>
      <c r="E218" s="41"/>
      <c r="F218" s="246" t="s">
        <v>412</v>
      </c>
      <c r="G218" s="41"/>
      <c r="H218" s="41"/>
      <c r="I218" s="149"/>
      <c r="J218" s="41"/>
      <c r="K218" s="41"/>
      <c r="L218" s="45"/>
      <c r="M218" s="244"/>
      <c r="N218" s="245"/>
      <c r="O218" s="86"/>
      <c r="P218" s="86"/>
      <c r="Q218" s="86"/>
      <c r="R218" s="86"/>
      <c r="S218" s="86"/>
      <c r="T218" s="87"/>
      <c r="U218" s="39"/>
      <c r="V218" s="39"/>
      <c r="W218" s="39"/>
      <c r="X218" s="39"/>
      <c r="Y218" s="39"/>
      <c r="Z218" s="39"/>
      <c r="AA218" s="39"/>
      <c r="AB218" s="39"/>
      <c r="AC218" s="39"/>
      <c r="AD218" s="39"/>
      <c r="AE218" s="39"/>
      <c r="AT218" s="17" t="s">
        <v>246</v>
      </c>
      <c r="AU218" s="17" t="s">
        <v>87</v>
      </c>
    </row>
    <row r="219" s="13" customFormat="1">
      <c r="A219" s="13"/>
      <c r="B219" s="247"/>
      <c r="C219" s="248"/>
      <c r="D219" s="242" t="s">
        <v>248</v>
      </c>
      <c r="E219" s="249" t="s">
        <v>39</v>
      </c>
      <c r="F219" s="250" t="s">
        <v>900</v>
      </c>
      <c r="G219" s="248"/>
      <c r="H219" s="251">
        <v>27.164999999999999</v>
      </c>
      <c r="I219" s="252"/>
      <c r="J219" s="248"/>
      <c r="K219" s="248"/>
      <c r="L219" s="253"/>
      <c r="M219" s="254"/>
      <c r="N219" s="255"/>
      <c r="O219" s="255"/>
      <c r="P219" s="255"/>
      <c r="Q219" s="255"/>
      <c r="R219" s="255"/>
      <c r="S219" s="255"/>
      <c r="T219" s="256"/>
      <c r="U219" s="13"/>
      <c r="V219" s="13"/>
      <c r="W219" s="13"/>
      <c r="X219" s="13"/>
      <c r="Y219" s="13"/>
      <c r="Z219" s="13"/>
      <c r="AA219" s="13"/>
      <c r="AB219" s="13"/>
      <c r="AC219" s="13"/>
      <c r="AD219" s="13"/>
      <c r="AE219" s="13"/>
      <c r="AT219" s="257" t="s">
        <v>248</v>
      </c>
      <c r="AU219" s="257" t="s">
        <v>87</v>
      </c>
      <c r="AV219" s="13" t="s">
        <v>89</v>
      </c>
      <c r="AW219" s="13" t="s">
        <v>41</v>
      </c>
      <c r="AX219" s="13" t="s">
        <v>87</v>
      </c>
      <c r="AY219" s="257" t="s">
        <v>235</v>
      </c>
    </row>
    <row r="220" s="12" customFormat="1" ht="25.92" customHeight="1">
      <c r="A220" s="12"/>
      <c r="B220" s="213"/>
      <c r="C220" s="214"/>
      <c r="D220" s="215" t="s">
        <v>79</v>
      </c>
      <c r="E220" s="216" t="s">
        <v>169</v>
      </c>
      <c r="F220" s="216" t="s">
        <v>166</v>
      </c>
      <c r="G220" s="214"/>
      <c r="H220" s="214"/>
      <c r="I220" s="217"/>
      <c r="J220" s="218">
        <f>BK220</f>
        <v>0</v>
      </c>
      <c r="K220" s="214"/>
      <c r="L220" s="219"/>
      <c r="M220" s="220"/>
      <c r="N220" s="221"/>
      <c r="O220" s="221"/>
      <c r="P220" s="222">
        <f>SUM(P221:P246)</f>
        <v>0</v>
      </c>
      <c r="Q220" s="221"/>
      <c r="R220" s="222">
        <f>SUM(R221:R246)</f>
        <v>0</v>
      </c>
      <c r="S220" s="221"/>
      <c r="T220" s="223">
        <f>SUM(T221:T246)</f>
        <v>0</v>
      </c>
      <c r="U220" s="12"/>
      <c r="V220" s="12"/>
      <c r="W220" s="12"/>
      <c r="X220" s="12"/>
      <c r="Y220" s="12"/>
      <c r="Z220" s="12"/>
      <c r="AA220" s="12"/>
      <c r="AB220" s="12"/>
      <c r="AC220" s="12"/>
      <c r="AD220" s="12"/>
      <c r="AE220" s="12"/>
      <c r="AR220" s="224" t="s">
        <v>236</v>
      </c>
      <c r="AT220" s="225" t="s">
        <v>79</v>
      </c>
      <c r="AU220" s="225" t="s">
        <v>80</v>
      </c>
      <c r="AY220" s="224" t="s">
        <v>235</v>
      </c>
      <c r="BK220" s="226">
        <f>SUM(BK221:BK246)</f>
        <v>0</v>
      </c>
    </row>
    <row r="221" s="2" customFormat="1" ht="21.75" customHeight="1">
      <c r="A221" s="39"/>
      <c r="B221" s="40"/>
      <c r="C221" s="229" t="s">
        <v>530</v>
      </c>
      <c r="D221" s="229" t="s">
        <v>238</v>
      </c>
      <c r="E221" s="230" t="s">
        <v>401</v>
      </c>
      <c r="F221" s="231" t="s">
        <v>402</v>
      </c>
      <c r="G221" s="232" t="s">
        <v>197</v>
      </c>
      <c r="H221" s="233">
        <v>650</v>
      </c>
      <c r="I221" s="234"/>
      <c r="J221" s="235">
        <f>ROUND(I221*H221,2)</f>
        <v>0</v>
      </c>
      <c r="K221" s="231" t="s">
        <v>241</v>
      </c>
      <c r="L221" s="45"/>
      <c r="M221" s="236" t="s">
        <v>39</v>
      </c>
      <c r="N221" s="237" t="s">
        <v>53</v>
      </c>
      <c r="O221" s="86"/>
      <c r="P221" s="238">
        <f>O221*H221</f>
        <v>0</v>
      </c>
      <c r="Q221" s="238">
        <v>0</v>
      </c>
      <c r="R221" s="238">
        <f>Q221*H221</f>
        <v>0</v>
      </c>
      <c r="S221" s="238">
        <v>0</v>
      </c>
      <c r="T221" s="239">
        <f>S221*H221</f>
        <v>0</v>
      </c>
      <c r="U221" s="39"/>
      <c r="V221" s="39"/>
      <c r="W221" s="39"/>
      <c r="X221" s="39"/>
      <c r="Y221" s="39"/>
      <c r="Z221" s="39"/>
      <c r="AA221" s="39"/>
      <c r="AB221" s="39"/>
      <c r="AC221" s="39"/>
      <c r="AD221" s="39"/>
      <c r="AE221" s="39"/>
      <c r="AR221" s="240" t="s">
        <v>242</v>
      </c>
      <c r="AT221" s="240" t="s">
        <v>238</v>
      </c>
      <c r="AU221" s="240" t="s">
        <v>87</v>
      </c>
      <c r="AY221" s="17" t="s">
        <v>235</v>
      </c>
      <c r="BE221" s="241">
        <f>IF(N221="základní",J221,0)</f>
        <v>0</v>
      </c>
      <c r="BF221" s="241">
        <f>IF(N221="snížená",J221,0)</f>
        <v>0</v>
      </c>
      <c r="BG221" s="241">
        <f>IF(N221="zákl. přenesená",J221,0)</f>
        <v>0</v>
      </c>
      <c r="BH221" s="241">
        <f>IF(N221="sníž. přenesená",J221,0)</f>
        <v>0</v>
      </c>
      <c r="BI221" s="241">
        <f>IF(N221="nulová",J221,0)</f>
        <v>0</v>
      </c>
      <c r="BJ221" s="17" t="s">
        <v>242</v>
      </c>
      <c r="BK221" s="241">
        <f>ROUND(I221*H221,2)</f>
        <v>0</v>
      </c>
      <c r="BL221" s="17" t="s">
        <v>242</v>
      </c>
      <c r="BM221" s="240" t="s">
        <v>901</v>
      </c>
    </row>
    <row r="222" s="2" customFormat="1">
      <c r="A222" s="39"/>
      <c r="B222" s="40"/>
      <c r="C222" s="41"/>
      <c r="D222" s="242" t="s">
        <v>244</v>
      </c>
      <c r="E222" s="41"/>
      <c r="F222" s="243" t="s">
        <v>404</v>
      </c>
      <c r="G222" s="41"/>
      <c r="H222" s="41"/>
      <c r="I222" s="149"/>
      <c r="J222" s="41"/>
      <c r="K222" s="41"/>
      <c r="L222" s="45"/>
      <c r="M222" s="244"/>
      <c r="N222" s="245"/>
      <c r="O222" s="86"/>
      <c r="P222" s="86"/>
      <c r="Q222" s="86"/>
      <c r="R222" s="86"/>
      <c r="S222" s="86"/>
      <c r="T222" s="87"/>
      <c r="U222" s="39"/>
      <c r="V222" s="39"/>
      <c r="W222" s="39"/>
      <c r="X222" s="39"/>
      <c r="Y222" s="39"/>
      <c r="Z222" s="39"/>
      <c r="AA222" s="39"/>
      <c r="AB222" s="39"/>
      <c r="AC222" s="39"/>
      <c r="AD222" s="39"/>
      <c r="AE222" s="39"/>
      <c r="AT222" s="17" t="s">
        <v>244</v>
      </c>
      <c r="AU222" s="17" t="s">
        <v>87</v>
      </c>
    </row>
    <row r="223" s="2" customFormat="1">
      <c r="A223" s="39"/>
      <c r="B223" s="40"/>
      <c r="C223" s="41"/>
      <c r="D223" s="242" t="s">
        <v>294</v>
      </c>
      <c r="E223" s="41"/>
      <c r="F223" s="246" t="s">
        <v>405</v>
      </c>
      <c r="G223" s="41"/>
      <c r="H223" s="41"/>
      <c r="I223" s="149"/>
      <c r="J223" s="41"/>
      <c r="K223" s="41"/>
      <c r="L223" s="45"/>
      <c r="M223" s="244"/>
      <c r="N223" s="245"/>
      <c r="O223" s="86"/>
      <c r="P223" s="86"/>
      <c r="Q223" s="86"/>
      <c r="R223" s="86"/>
      <c r="S223" s="86"/>
      <c r="T223" s="87"/>
      <c r="U223" s="39"/>
      <c r="V223" s="39"/>
      <c r="W223" s="39"/>
      <c r="X223" s="39"/>
      <c r="Y223" s="39"/>
      <c r="Z223" s="39"/>
      <c r="AA223" s="39"/>
      <c r="AB223" s="39"/>
      <c r="AC223" s="39"/>
      <c r="AD223" s="39"/>
      <c r="AE223" s="39"/>
      <c r="AT223" s="17" t="s">
        <v>294</v>
      </c>
      <c r="AU223" s="17" t="s">
        <v>87</v>
      </c>
    </row>
    <row r="224" s="13" customFormat="1">
      <c r="A224" s="13"/>
      <c r="B224" s="247"/>
      <c r="C224" s="248"/>
      <c r="D224" s="242" t="s">
        <v>248</v>
      </c>
      <c r="E224" s="249" t="s">
        <v>39</v>
      </c>
      <c r="F224" s="250" t="s">
        <v>902</v>
      </c>
      <c r="G224" s="248"/>
      <c r="H224" s="251">
        <v>650</v>
      </c>
      <c r="I224" s="252"/>
      <c r="J224" s="248"/>
      <c r="K224" s="248"/>
      <c r="L224" s="253"/>
      <c r="M224" s="254"/>
      <c r="N224" s="255"/>
      <c r="O224" s="255"/>
      <c r="P224" s="255"/>
      <c r="Q224" s="255"/>
      <c r="R224" s="255"/>
      <c r="S224" s="255"/>
      <c r="T224" s="256"/>
      <c r="U224" s="13"/>
      <c r="V224" s="13"/>
      <c r="W224" s="13"/>
      <c r="X224" s="13"/>
      <c r="Y224" s="13"/>
      <c r="Z224" s="13"/>
      <c r="AA224" s="13"/>
      <c r="AB224" s="13"/>
      <c r="AC224" s="13"/>
      <c r="AD224" s="13"/>
      <c r="AE224" s="13"/>
      <c r="AT224" s="257" t="s">
        <v>248</v>
      </c>
      <c r="AU224" s="257" t="s">
        <v>87</v>
      </c>
      <c r="AV224" s="13" t="s">
        <v>89</v>
      </c>
      <c r="AW224" s="13" t="s">
        <v>41</v>
      </c>
      <c r="AX224" s="13" t="s">
        <v>80</v>
      </c>
      <c r="AY224" s="257" t="s">
        <v>235</v>
      </c>
    </row>
    <row r="225" s="14" customFormat="1">
      <c r="A225" s="14"/>
      <c r="B225" s="258"/>
      <c r="C225" s="259"/>
      <c r="D225" s="242" t="s">
        <v>248</v>
      </c>
      <c r="E225" s="260" t="s">
        <v>39</v>
      </c>
      <c r="F225" s="261" t="s">
        <v>250</v>
      </c>
      <c r="G225" s="259"/>
      <c r="H225" s="262">
        <v>650</v>
      </c>
      <c r="I225" s="263"/>
      <c r="J225" s="259"/>
      <c r="K225" s="259"/>
      <c r="L225" s="264"/>
      <c r="M225" s="265"/>
      <c r="N225" s="266"/>
      <c r="O225" s="266"/>
      <c r="P225" s="266"/>
      <c r="Q225" s="266"/>
      <c r="R225" s="266"/>
      <c r="S225" s="266"/>
      <c r="T225" s="267"/>
      <c r="U225" s="14"/>
      <c r="V225" s="14"/>
      <c r="W225" s="14"/>
      <c r="X225" s="14"/>
      <c r="Y225" s="14"/>
      <c r="Z225" s="14"/>
      <c r="AA225" s="14"/>
      <c r="AB225" s="14"/>
      <c r="AC225" s="14"/>
      <c r="AD225" s="14"/>
      <c r="AE225" s="14"/>
      <c r="AT225" s="268" t="s">
        <v>248</v>
      </c>
      <c r="AU225" s="268" t="s">
        <v>87</v>
      </c>
      <c r="AV225" s="14" t="s">
        <v>242</v>
      </c>
      <c r="AW225" s="14" t="s">
        <v>41</v>
      </c>
      <c r="AX225" s="14" t="s">
        <v>87</v>
      </c>
      <c r="AY225" s="268" t="s">
        <v>235</v>
      </c>
    </row>
    <row r="226" s="2" customFormat="1" ht="21.75" customHeight="1">
      <c r="A226" s="39"/>
      <c r="B226" s="40"/>
      <c r="C226" s="229" t="s">
        <v>534</v>
      </c>
      <c r="D226" s="229" t="s">
        <v>238</v>
      </c>
      <c r="E226" s="230" t="s">
        <v>766</v>
      </c>
      <c r="F226" s="231" t="s">
        <v>767</v>
      </c>
      <c r="G226" s="232" t="s">
        <v>191</v>
      </c>
      <c r="H226" s="233">
        <v>1</v>
      </c>
      <c r="I226" s="234"/>
      <c r="J226" s="235">
        <f>ROUND(I226*H226,2)</f>
        <v>0</v>
      </c>
      <c r="K226" s="231" t="s">
        <v>241</v>
      </c>
      <c r="L226" s="45"/>
      <c r="M226" s="236" t="s">
        <v>39</v>
      </c>
      <c r="N226" s="237" t="s">
        <v>53</v>
      </c>
      <c r="O226" s="86"/>
      <c r="P226" s="238">
        <f>O226*H226</f>
        <v>0</v>
      </c>
      <c r="Q226" s="238">
        <v>0</v>
      </c>
      <c r="R226" s="238">
        <f>Q226*H226</f>
        <v>0</v>
      </c>
      <c r="S226" s="238">
        <v>0</v>
      </c>
      <c r="T226" s="239">
        <f>S226*H226</f>
        <v>0</v>
      </c>
      <c r="U226" s="39"/>
      <c r="V226" s="39"/>
      <c r="W226" s="39"/>
      <c r="X226" s="39"/>
      <c r="Y226" s="39"/>
      <c r="Z226" s="39"/>
      <c r="AA226" s="39"/>
      <c r="AB226" s="39"/>
      <c r="AC226" s="39"/>
      <c r="AD226" s="39"/>
      <c r="AE226" s="39"/>
      <c r="AR226" s="240" t="s">
        <v>389</v>
      </c>
      <c r="AT226" s="240" t="s">
        <v>238</v>
      </c>
      <c r="AU226" s="240" t="s">
        <v>87</v>
      </c>
      <c r="AY226" s="17" t="s">
        <v>235</v>
      </c>
      <c r="BE226" s="241">
        <f>IF(N226="základní",J226,0)</f>
        <v>0</v>
      </c>
      <c r="BF226" s="241">
        <f>IF(N226="snížená",J226,0)</f>
        <v>0</v>
      </c>
      <c r="BG226" s="241">
        <f>IF(N226="zákl. přenesená",J226,0)</f>
        <v>0</v>
      </c>
      <c r="BH226" s="241">
        <f>IF(N226="sníž. přenesená",J226,0)</f>
        <v>0</v>
      </c>
      <c r="BI226" s="241">
        <f>IF(N226="nulová",J226,0)</f>
        <v>0</v>
      </c>
      <c r="BJ226" s="17" t="s">
        <v>242</v>
      </c>
      <c r="BK226" s="241">
        <f>ROUND(I226*H226,2)</f>
        <v>0</v>
      </c>
      <c r="BL226" s="17" t="s">
        <v>389</v>
      </c>
      <c r="BM226" s="240" t="s">
        <v>903</v>
      </c>
    </row>
    <row r="227" s="2" customFormat="1">
      <c r="A227" s="39"/>
      <c r="B227" s="40"/>
      <c r="C227" s="41"/>
      <c r="D227" s="242" t="s">
        <v>244</v>
      </c>
      <c r="E227" s="41"/>
      <c r="F227" s="243" t="s">
        <v>769</v>
      </c>
      <c r="G227" s="41"/>
      <c r="H227" s="41"/>
      <c r="I227" s="149"/>
      <c r="J227" s="41"/>
      <c r="K227" s="41"/>
      <c r="L227" s="45"/>
      <c r="M227" s="244"/>
      <c r="N227" s="245"/>
      <c r="O227" s="86"/>
      <c r="P227" s="86"/>
      <c r="Q227" s="86"/>
      <c r="R227" s="86"/>
      <c r="S227" s="86"/>
      <c r="T227" s="87"/>
      <c r="U227" s="39"/>
      <c r="V227" s="39"/>
      <c r="W227" s="39"/>
      <c r="X227" s="39"/>
      <c r="Y227" s="39"/>
      <c r="Z227" s="39"/>
      <c r="AA227" s="39"/>
      <c r="AB227" s="39"/>
      <c r="AC227" s="39"/>
      <c r="AD227" s="39"/>
      <c r="AE227" s="39"/>
      <c r="AT227" s="17" t="s">
        <v>244</v>
      </c>
      <c r="AU227" s="17" t="s">
        <v>87</v>
      </c>
    </row>
    <row r="228" s="2" customFormat="1">
      <c r="A228" s="39"/>
      <c r="B228" s="40"/>
      <c r="C228" s="41"/>
      <c r="D228" s="242" t="s">
        <v>246</v>
      </c>
      <c r="E228" s="41"/>
      <c r="F228" s="246" t="s">
        <v>412</v>
      </c>
      <c r="G228" s="41"/>
      <c r="H228" s="41"/>
      <c r="I228" s="149"/>
      <c r="J228" s="41"/>
      <c r="K228" s="41"/>
      <c r="L228" s="45"/>
      <c r="M228" s="244"/>
      <c r="N228" s="245"/>
      <c r="O228" s="86"/>
      <c r="P228" s="86"/>
      <c r="Q228" s="86"/>
      <c r="R228" s="86"/>
      <c r="S228" s="86"/>
      <c r="T228" s="87"/>
      <c r="U228" s="39"/>
      <c r="V228" s="39"/>
      <c r="W228" s="39"/>
      <c r="X228" s="39"/>
      <c r="Y228" s="39"/>
      <c r="Z228" s="39"/>
      <c r="AA228" s="39"/>
      <c r="AB228" s="39"/>
      <c r="AC228" s="39"/>
      <c r="AD228" s="39"/>
      <c r="AE228" s="39"/>
      <c r="AT228" s="17" t="s">
        <v>246</v>
      </c>
      <c r="AU228" s="17" t="s">
        <v>87</v>
      </c>
    </row>
    <row r="229" s="2" customFormat="1">
      <c r="A229" s="39"/>
      <c r="B229" s="40"/>
      <c r="C229" s="41"/>
      <c r="D229" s="242" t="s">
        <v>294</v>
      </c>
      <c r="E229" s="41"/>
      <c r="F229" s="246" t="s">
        <v>413</v>
      </c>
      <c r="G229" s="41"/>
      <c r="H229" s="41"/>
      <c r="I229" s="149"/>
      <c r="J229" s="41"/>
      <c r="K229" s="41"/>
      <c r="L229" s="45"/>
      <c r="M229" s="244"/>
      <c r="N229" s="245"/>
      <c r="O229" s="86"/>
      <c r="P229" s="86"/>
      <c r="Q229" s="86"/>
      <c r="R229" s="86"/>
      <c r="S229" s="86"/>
      <c r="T229" s="87"/>
      <c r="U229" s="39"/>
      <c r="V229" s="39"/>
      <c r="W229" s="39"/>
      <c r="X229" s="39"/>
      <c r="Y229" s="39"/>
      <c r="Z229" s="39"/>
      <c r="AA229" s="39"/>
      <c r="AB229" s="39"/>
      <c r="AC229" s="39"/>
      <c r="AD229" s="39"/>
      <c r="AE229" s="39"/>
      <c r="AT229" s="17" t="s">
        <v>294</v>
      </c>
      <c r="AU229" s="17" t="s">
        <v>87</v>
      </c>
    </row>
    <row r="230" s="13" customFormat="1">
      <c r="A230" s="13"/>
      <c r="B230" s="247"/>
      <c r="C230" s="248"/>
      <c r="D230" s="242" t="s">
        <v>248</v>
      </c>
      <c r="E230" s="249" t="s">
        <v>39</v>
      </c>
      <c r="F230" s="250" t="s">
        <v>87</v>
      </c>
      <c r="G230" s="248"/>
      <c r="H230" s="251">
        <v>1</v>
      </c>
      <c r="I230" s="252"/>
      <c r="J230" s="248"/>
      <c r="K230" s="248"/>
      <c r="L230" s="253"/>
      <c r="M230" s="254"/>
      <c r="N230" s="255"/>
      <c r="O230" s="255"/>
      <c r="P230" s="255"/>
      <c r="Q230" s="255"/>
      <c r="R230" s="255"/>
      <c r="S230" s="255"/>
      <c r="T230" s="256"/>
      <c r="U230" s="13"/>
      <c r="V230" s="13"/>
      <c r="W230" s="13"/>
      <c r="X230" s="13"/>
      <c r="Y230" s="13"/>
      <c r="Z230" s="13"/>
      <c r="AA230" s="13"/>
      <c r="AB230" s="13"/>
      <c r="AC230" s="13"/>
      <c r="AD230" s="13"/>
      <c r="AE230" s="13"/>
      <c r="AT230" s="257" t="s">
        <v>248</v>
      </c>
      <c r="AU230" s="257" t="s">
        <v>87</v>
      </c>
      <c r="AV230" s="13" t="s">
        <v>89</v>
      </c>
      <c r="AW230" s="13" t="s">
        <v>41</v>
      </c>
      <c r="AX230" s="13" t="s">
        <v>87</v>
      </c>
      <c r="AY230" s="257" t="s">
        <v>235</v>
      </c>
    </row>
    <row r="231" s="2" customFormat="1" ht="33" customHeight="1">
      <c r="A231" s="39"/>
      <c r="B231" s="40"/>
      <c r="C231" s="229" t="s">
        <v>542</v>
      </c>
      <c r="D231" s="229" t="s">
        <v>238</v>
      </c>
      <c r="E231" s="230" t="s">
        <v>770</v>
      </c>
      <c r="F231" s="231" t="s">
        <v>771</v>
      </c>
      <c r="G231" s="232" t="s">
        <v>182</v>
      </c>
      <c r="H231" s="233">
        <v>27.164999999999999</v>
      </c>
      <c r="I231" s="234"/>
      <c r="J231" s="235">
        <f>ROUND(I231*H231,2)</f>
        <v>0</v>
      </c>
      <c r="K231" s="231" t="s">
        <v>241</v>
      </c>
      <c r="L231" s="45"/>
      <c r="M231" s="236" t="s">
        <v>39</v>
      </c>
      <c r="N231" s="237" t="s">
        <v>53</v>
      </c>
      <c r="O231" s="86"/>
      <c r="P231" s="238">
        <f>O231*H231</f>
        <v>0</v>
      </c>
      <c r="Q231" s="238">
        <v>0</v>
      </c>
      <c r="R231" s="238">
        <f>Q231*H231</f>
        <v>0</v>
      </c>
      <c r="S231" s="238">
        <v>0</v>
      </c>
      <c r="T231" s="239">
        <f>S231*H231</f>
        <v>0</v>
      </c>
      <c r="U231" s="39"/>
      <c r="V231" s="39"/>
      <c r="W231" s="39"/>
      <c r="X231" s="39"/>
      <c r="Y231" s="39"/>
      <c r="Z231" s="39"/>
      <c r="AA231" s="39"/>
      <c r="AB231" s="39"/>
      <c r="AC231" s="39"/>
      <c r="AD231" s="39"/>
      <c r="AE231" s="39"/>
      <c r="AR231" s="240" t="s">
        <v>389</v>
      </c>
      <c r="AT231" s="240" t="s">
        <v>238</v>
      </c>
      <c r="AU231" s="240" t="s">
        <v>87</v>
      </c>
      <c r="AY231" s="17" t="s">
        <v>235</v>
      </c>
      <c r="BE231" s="241">
        <f>IF(N231="základní",J231,0)</f>
        <v>0</v>
      </c>
      <c r="BF231" s="241">
        <f>IF(N231="snížená",J231,0)</f>
        <v>0</v>
      </c>
      <c r="BG231" s="241">
        <f>IF(N231="zákl. přenesená",J231,0)</f>
        <v>0</v>
      </c>
      <c r="BH231" s="241">
        <f>IF(N231="sníž. přenesená",J231,0)</f>
        <v>0</v>
      </c>
      <c r="BI231" s="241">
        <f>IF(N231="nulová",J231,0)</f>
        <v>0</v>
      </c>
      <c r="BJ231" s="17" t="s">
        <v>242</v>
      </c>
      <c r="BK231" s="241">
        <f>ROUND(I231*H231,2)</f>
        <v>0</v>
      </c>
      <c r="BL231" s="17" t="s">
        <v>389</v>
      </c>
      <c r="BM231" s="240" t="s">
        <v>904</v>
      </c>
    </row>
    <row r="232" s="2" customFormat="1">
      <c r="A232" s="39"/>
      <c r="B232" s="40"/>
      <c r="C232" s="41"/>
      <c r="D232" s="242" t="s">
        <v>244</v>
      </c>
      <c r="E232" s="41"/>
      <c r="F232" s="243" t="s">
        <v>773</v>
      </c>
      <c r="G232" s="41"/>
      <c r="H232" s="41"/>
      <c r="I232" s="149"/>
      <c r="J232" s="41"/>
      <c r="K232" s="41"/>
      <c r="L232" s="45"/>
      <c r="M232" s="244"/>
      <c r="N232" s="245"/>
      <c r="O232" s="86"/>
      <c r="P232" s="86"/>
      <c r="Q232" s="86"/>
      <c r="R232" s="86"/>
      <c r="S232" s="86"/>
      <c r="T232" s="87"/>
      <c r="U232" s="39"/>
      <c r="V232" s="39"/>
      <c r="W232" s="39"/>
      <c r="X232" s="39"/>
      <c r="Y232" s="39"/>
      <c r="Z232" s="39"/>
      <c r="AA232" s="39"/>
      <c r="AB232" s="39"/>
      <c r="AC232" s="39"/>
      <c r="AD232" s="39"/>
      <c r="AE232" s="39"/>
      <c r="AT232" s="17" t="s">
        <v>244</v>
      </c>
      <c r="AU232" s="17" t="s">
        <v>87</v>
      </c>
    </row>
    <row r="233" s="2" customFormat="1">
      <c r="A233" s="39"/>
      <c r="B233" s="40"/>
      <c r="C233" s="41"/>
      <c r="D233" s="242" t="s">
        <v>294</v>
      </c>
      <c r="E233" s="41"/>
      <c r="F233" s="246" t="s">
        <v>774</v>
      </c>
      <c r="G233" s="41"/>
      <c r="H233" s="41"/>
      <c r="I233" s="149"/>
      <c r="J233" s="41"/>
      <c r="K233" s="41"/>
      <c r="L233" s="45"/>
      <c r="M233" s="244"/>
      <c r="N233" s="245"/>
      <c r="O233" s="86"/>
      <c r="P233" s="86"/>
      <c r="Q233" s="86"/>
      <c r="R233" s="86"/>
      <c r="S233" s="86"/>
      <c r="T233" s="87"/>
      <c r="U233" s="39"/>
      <c r="V233" s="39"/>
      <c r="W233" s="39"/>
      <c r="X233" s="39"/>
      <c r="Y233" s="39"/>
      <c r="Z233" s="39"/>
      <c r="AA233" s="39"/>
      <c r="AB233" s="39"/>
      <c r="AC233" s="39"/>
      <c r="AD233" s="39"/>
      <c r="AE233" s="39"/>
      <c r="AT233" s="17" t="s">
        <v>294</v>
      </c>
      <c r="AU233" s="17" t="s">
        <v>87</v>
      </c>
    </row>
    <row r="234" s="13" customFormat="1">
      <c r="A234" s="13"/>
      <c r="B234" s="247"/>
      <c r="C234" s="248"/>
      <c r="D234" s="242" t="s">
        <v>248</v>
      </c>
      <c r="E234" s="249" t="s">
        <v>39</v>
      </c>
      <c r="F234" s="250" t="s">
        <v>905</v>
      </c>
      <c r="G234" s="248"/>
      <c r="H234" s="251">
        <v>27.164999999999999</v>
      </c>
      <c r="I234" s="252"/>
      <c r="J234" s="248"/>
      <c r="K234" s="248"/>
      <c r="L234" s="253"/>
      <c r="M234" s="254"/>
      <c r="N234" s="255"/>
      <c r="O234" s="255"/>
      <c r="P234" s="255"/>
      <c r="Q234" s="255"/>
      <c r="R234" s="255"/>
      <c r="S234" s="255"/>
      <c r="T234" s="256"/>
      <c r="U234" s="13"/>
      <c r="V234" s="13"/>
      <c r="W234" s="13"/>
      <c r="X234" s="13"/>
      <c r="Y234" s="13"/>
      <c r="Z234" s="13"/>
      <c r="AA234" s="13"/>
      <c r="AB234" s="13"/>
      <c r="AC234" s="13"/>
      <c r="AD234" s="13"/>
      <c r="AE234" s="13"/>
      <c r="AT234" s="257" t="s">
        <v>248</v>
      </c>
      <c r="AU234" s="257" t="s">
        <v>87</v>
      </c>
      <c r="AV234" s="13" t="s">
        <v>89</v>
      </c>
      <c r="AW234" s="13" t="s">
        <v>41</v>
      </c>
      <c r="AX234" s="13" t="s">
        <v>80</v>
      </c>
      <c r="AY234" s="257" t="s">
        <v>235</v>
      </c>
    </row>
    <row r="235" s="14" customFormat="1">
      <c r="A235" s="14"/>
      <c r="B235" s="258"/>
      <c r="C235" s="259"/>
      <c r="D235" s="242" t="s">
        <v>248</v>
      </c>
      <c r="E235" s="260" t="s">
        <v>842</v>
      </c>
      <c r="F235" s="261" t="s">
        <v>250</v>
      </c>
      <c r="G235" s="259"/>
      <c r="H235" s="262">
        <v>27.164999999999999</v>
      </c>
      <c r="I235" s="263"/>
      <c r="J235" s="259"/>
      <c r="K235" s="259"/>
      <c r="L235" s="264"/>
      <c r="M235" s="265"/>
      <c r="N235" s="266"/>
      <c r="O235" s="266"/>
      <c r="P235" s="266"/>
      <c r="Q235" s="266"/>
      <c r="R235" s="266"/>
      <c r="S235" s="266"/>
      <c r="T235" s="267"/>
      <c r="U235" s="14"/>
      <c r="V235" s="14"/>
      <c r="W235" s="14"/>
      <c r="X235" s="14"/>
      <c r="Y235" s="14"/>
      <c r="Z235" s="14"/>
      <c r="AA235" s="14"/>
      <c r="AB235" s="14"/>
      <c r="AC235" s="14"/>
      <c r="AD235" s="14"/>
      <c r="AE235" s="14"/>
      <c r="AT235" s="268" t="s">
        <v>248</v>
      </c>
      <c r="AU235" s="268" t="s">
        <v>87</v>
      </c>
      <c r="AV235" s="14" t="s">
        <v>242</v>
      </c>
      <c r="AW235" s="14" t="s">
        <v>41</v>
      </c>
      <c r="AX235" s="14" t="s">
        <v>87</v>
      </c>
      <c r="AY235" s="268" t="s">
        <v>235</v>
      </c>
    </row>
    <row r="236" s="2" customFormat="1" ht="21.75" customHeight="1">
      <c r="A236" s="39"/>
      <c r="B236" s="40"/>
      <c r="C236" s="229" t="s">
        <v>545</v>
      </c>
      <c r="D236" s="229" t="s">
        <v>238</v>
      </c>
      <c r="E236" s="230" t="s">
        <v>535</v>
      </c>
      <c r="F236" s="231" t="s">
        <v>536</v>
      </c>
      <c r="G236" s="232" t="s">
        <v>182</v>
      </c>
      <c r="H236" s="233">
        <v>81.495000000000005</v>
      </c>
      <c r="I236" s="234"/>
      <c r="J236" s="235">
        <f>ROUND(I236*H236,2)</f>
        <v>0</v>
      </c>
      <c r="K236" s="231" t="s">
        <v>241</v>
      </c>
      <c r="L236" s="45"/>
      <c r="M236" s="236" t="s">
        <v>39</v>
      </c>
      <c r="N236" s="237" t="s">
        <v>53</v>
      </c>
      <c r="O236" s="86"/>
      <c r="P236" s="238">
        <f>O236*H236</f>
        <v>0</v>
      </c>
      <c r="Q236" s="238">
        <v>0</v>
      </c>
      <c r="R236" s="238">
        <f>Q236*H236</f>
        <v>0</v>
      </c>
      <c r="S236" s="238">
        <v>0</v>
      </c>
      <c r="T236" s="239">
        <f>S236*H236</f>
        <v>0</v>
      </c>
      <c r="U236" s="39"/>
      <c r="V236" s="39"/>
      <c r="W236" s="39"/>
      <c r="X236" s="39"/>
      <c r="Y236" s="39"/>
      <c r="Z236" s="39"/>
      <c r="AA236" s="39"/>
      <c r="AB236" s="39"/>
      <c r="AC236" s="39"/>
      <c r="AD236" s="39"/>
      <c r="AE236" s="39"/>
      <c r="AR236" s="240" t="s">
        <v>389</v>
      </c>
      <c r="AT236" s="240" t="s">
        <v>238</v>
      </c>
      <c r="AU236" s="240" t="s">
        <v>87</v>
      </c>
      <c r="AY236" s="17" t="s">
        <v>235</v>
      </c>
      <c r="BE236" s="241">
        <f>IF(N236="základní",J236,0)</f>
        <v>0</v>
      </c>
      <c r="BF236" s="241">
        <f>IF(N236="snížená",J236,0)</f>
        <v>0</v>
      </c>
      <c r="BG236" s="241">
        <f>IF(N236="zákl. přenesená",J236,0)</f>
        <v>0</v>
      </c>
      <c r="BH236" s="241">
        <f>IF(N236="sníž. přenesená",J236,0)</f>
        <v>0</v>
      </c>
      <c r="BI236" s="241">
        <f>IF(N236="nulová",J236,0)</f>
        <v>0</v>
      </c>
      <c r="BJ236" s="17" t="s">
        <v>242</v>
      </c>
      <c r="BK236" s="241">
        <f>ROUND(I236*H236,2)</f>
        <v>0</v>
      </c>
      <c r="BL236" s="17" t="s">
        <v>389</v>
      </c>
      <c r="BM236" s="240" t="s">
        <v>906</v>
      </c>
    </row>
    <row r="237" s="2" customFormat="1">
      <c r="A237" s="39"/>
      <c r="B237" s="40"/>
      <c r="C237" s="41"/>
      <c r="D237" s="242" t="s">
        <v>244</v>
      </c>
      <c r="E237" s="41"/>
      <c r="F237" s="243" t="s">
        <v>538</v>
      </c>
      <c r="G237" s="41"/>
      <c r="H237" s="41"/>
      <c r="I237" s="149"/>
      <c r="J237" s="41"/>
      <c r="K237" s="41"/>
      <c r="L237" s="45"/>
      <c r="M237" s="244"/>
      <c r="N237" s="245"/>
      <c r="O237" s="86"/>
      <c r="P237" s="86"/>
      <c r="Q237" s="86"/>
      <c r="R237" s="86"/>
      <c r="S237" s="86"/>
      <c r="T237" s="87"/>
      <c r="U237" s="39"/>
      <c r="V237" s="39"/>
      <c r="W237" s="39"/>
      <c r="X237" s="39"/>
      <c r="Y237" s="39"/>
      <c r="Z237" s="39"/>
      <c r="AA237" s="39"/>
      <c r="AB237" s="39"/>
      <c r="AC237" s="39"/>
      <c r="AD237" s="39"/>
      <c r="AE237" s="39"/>
      <c r="AT237" s="17" t="s">
        <v>244</v>
      </c>
      <c r="AU237" s="17" t="s">
        <v>87</v>
      </c>
    </row>
    <row r="238" s="2" customFormat="1">
      <c r="A238" s="39"/>
      <c r="B238" s="40"/>
      <c r="C238" s="41"/>
      <c r="D238" s="242" t="s">
        <v>246</v>
      </c>
      <c r="E238" s="41"/>
      <c r="F238" s="246" t="s">
        <v>539</v>
      </c>
      <c r="G238" s="41"/>
      <c r="H238" s="41"/>
      <c r="I238" s="149"/>
      <c r="J238" s="41"/>
      <c r="K238" s="41"/>
      <c r="L238" s="45"/>
      <c r="M238" s="244"/>
      <c r="N238" s="245"/>
      <c r="O238" s="86"/>
      <c r="P238" s="86"/>
      <c r="Q238" s="86"/>
      <c r="R238" s="86"/>
      <c r="S238" s="86"/>
      <c r="T238" s="87"/>
      <c r="U238" s="39"/>
      <c r="V238" s="39"/>
      <c r="W238" s="39"/>
      <c r="X238" s="39"/>
      <c r="Y238" s="39"/>
      <c r="Z238" s="39"/>
      <c r="AA238" s="39"/>
      <c r="AB238" s="39"/>
      <c r="AC238" s="39"/>
      <c r="AD238" s="39"/>
      <c r="AE238" s="39"/>
      <c r="AT238" s="17" t="s">
        <v>246</v>
      </c>
      <c r="AU238" s="17" t="s">
        <v>87</v>
      </c>
    </row>
    <row r="239" s="2" customFormat="1">
      <c r="A239" s="39"/>
      <c r="B239" s="40"/>
      <c r="C239" s="41"/>
      <c r="D239" s="242" t="s">
        <v>294</v>
      </c>
      <c r="E239" s="41"/>
      <c r="F239" s="246" t="s">
        <v>540</v>
      </c>
      <c r="G239" s="41"/>
      <c r="H239" s="41"/>
      <c r="I239" s="149"/>
      <c r="J239" s="41"/>
      <c r="K239" s="41"/>
      <c r="L239" s="45"/>
      <c r="M239" s="244"/>
      <c r="N239" s="245"/>
      <c r="O239" s="86"/>
      <c r="P239" s="86"/>
      <c r="Q239" s="86"/>
      <c r="R239" s="86"/>
      <c r="S239" s="86"/>
      <c r="T239" s="87"/>
      <c r="U239" s="39"/>
      <c r="V239" s="39"/>
      <c r="W239" s="39"/>
      <c r="X239" s="39"/>
      <c r="Y239" s="39"/>
      <c r="Z239" s="39"/>
      <c r="AA239" s="39"/>
      <c r="AB239" s="39"/>
      <c r="AC239" s="39"/>
      <c r="AD239" s="39"/>
      <c r="AE239" s="39"/>
      <c r="AT239" s="17" t="s">
        <v>294</v>
      </c>
      <c r="AU239" s="17" t="s">
        <v>87</v>
      </c>
    </row>
    <row r="240" s="13" customFormat="1">
      <c r="A240" s="13"/>
      <c r="B240" s="247"/>
      <c r="C240" s="248"/>
      <c r="D240" s="242" t="s">
        <v>248</v>
      </c>
      <c r="E240" s="249" t="s">
        <v>39</v>
      </c>
      <c r="F240" s="250" t="s">
        <v>907</v>
      </c>
      <c r="G240" s="248"/>
      <c r="H240" s="251">
        <v>81.495000000000005</v>
      </c>
      <c r="I240" s="252"/>
      <c r="J240" s="248"/>
      <c r="K240" s="248"/>
      <c r="L240" s="253"/>
      <c r="M240" s="254"/>
      <c r="N240" s="255"/>
      <c r="O240" s="255"/>
      <c r="P240" s="255"/>
      <c r="Q240" s="255"/>
      <c r="R240" s="255"/>
      <c r="S240" s="255"/>
      <c r="T240" s="256"/>
      <c r="U240" s="13"/>
      <c r="V240" s="13"/>
      <c r="W240" s="13"/>
      <c r="X240" s="13"/>
      <c r="Y240" s="13"/>
      <c r="Z240" s="13"/>
      <c r="AA240" s="13"/>
      <c r="AB240" s="13"/>
      <c r="AC240" s="13"/>
      <c r="AD240" s="13"/>
      <c r="AE240" s="13"/>
      <c r="AT240" s="257" t="s">
        <v>248</v>
      </c>
      <c r="AU240" s="257" t="s">
        <v>87</v>
      </c>
      <c r="AV240" s="13" t="s">
        <v>89</v>
      </c>
      <c r="AW240" s="13" t="s">
        <v>41</v>
      </c>
      <c r="AX240" s="13" t="s">
        <v>80</v>
      </c>
      <c r="AY240" s="257" t="s">
        <v>235</v>
      </c>
    </row>
    <row r="241" s="14" customFormat="1">
      <c r="A241" s="14"/>
      <c r="B241" s="258"/>
      <c r="C241" s="259"/>
      <c r="D241" s="242" t="s">
        <v>248</v>
      </c>
      <c r="E241" s="260" t="s">
        <v>39</v>
      </c>
      <c r="F241" s="261" t="s">
        <v>250</v>
      </c>
      <c r="G241" s="259"/>
      <c r="H241" s="262">
        <v>81.495000000000005</v>
      </c>
      <c r="I241" s="263"/>
      <c r="J241" s="259"/>
      <c r="K241" s="259"/>
      <c r="L241" s="264"/>
      <c r="M241" s="265"/>
      <c r="N241" s="266"/>
      <c r="O241" s="266"/>
      <c r="P241" s="266"/>
      <c r="Q241" s="266"/>
      <c r="R241" s="266"/>
      <c r="S241" s="266"/>
      <c r="T241" s="267"/>
      <c r="U241" s="14"/>
      <c r="V241" s="14"/>
      <c r="W241" s="14"/>
      <c r="X241" s="14"/>
      <c r="Y241" s="14"/>
      <c r="Z241" s="14"/>
      <c r="AA241" s="14"/>
      <c r="AB241" s="14"/>
      <c r="AC241" s="14"/>
      <c r="AD241" s="14"/>
      <c r="AE241" s="14"/>
      <c r="AT241" s="268" t="s">
        <v>248</v>
      </c>
      <c r="AU241" s="268" t="s">
        <v>87</v>
      </c>
      <c r="AV241" s="14" t="s">
        <v>242</v>
      </c>
      <c r="AW241" s="14" t="s">
        <v>41</v>
      </c>
      <c r="AX241" s="14" t="s">
        <v>87</v>
      </c>
      <c r="AY241" s="268" t="s">
        <v>235</v>
      </c>
    </row>
    <row r="242" s="2" customFormat="1" ht="21.75" customHeight="1">
      <c r="A242" s="39"/>
      <c r="B242" s="40"/>
      <c r="C242" s="229" t="s">
        <v>636</v>
      </c>
      <c r="D242" s="229" t="s">
        <v>238</v>
      </c>
      <c r="E242" s="230" t="s">
        <v>425</v>
      </c>
      <c r="F242" s="231" t="s">
        <v>426</v>
      </c>
      <c r="G242" s="232" t="s">
        <v>182</v>
      </c>
      <c r="H242" s="233">
        <v>0.192</v>
      </c>
      <c r="I242" s="234"/>
      <c r="J242" s="235">
        <f>ROUND(I242*H242,2)</f>
        <v>0</v>
      </c>
      <c r="K242" s="231" t="s">
        <v>241</v>
      </c>
      <c r="L242" s="45"/>
      <c r="M242" s="236" t="s">
        <v>39</v>
      </c>
      <c r="N242" s="237" t="s">
        <v>53</v>
      </c>
      <c r="O242" s="86"/>
      <c r="P242" s="238">
        <f>O242*H242</f>
        <v>0</v>
      </c>
      <c r="Q242" s="238">
        <v>0</v>
      </c>
      <c r="R242" s="238">
        <f>Q242*H242</f>
        <v>0</v>
      </c>
      <c r="S242" s="238">
        <v>0</v>
      </c>
      <c r="T242" s="239">
        <f>S242*H242</f>
        <v>0</v>
      </c>
      <c r="U242" s="39"/>
      <c r="V242" s="39"/>
      <c r="W242" s="39"/>
      <c r="X242" s="39"/>
      <c r="Y242" s="39"/>
      <c r="Z242" s="39"/>
      <c r="AA242" s="39"/>
      <c r="AB242" s="39"/>
      <c r="AC242" s="39"/>
      <c r="AD242" s="39"/>
      <c r="AE242" s="39"/>
      <c r="AR242" s="240" t="s">
        <v>389</v>
      </c>
      <c r="AT242" s="240" t="s">
        <v>238</v>
      </c>
      <c r="AU242" s="240" t="s">
        <v>87</v>
      </c>
      <c r="AY242" s="17" t="s">
        <v>235</v>
      </c>
      <c r="BE242" s="241">
        <f>IF(N242="základní",J242,0)</f>
        <v>0</v>
      </c>
      <c r="BF242" s="241">
        <f>IF(N242="snížená",J242,0)</f>
        <v>0</v>
      </c>
      <c r="BG242" s="241">
        <f>IF(N242="zákl. přenesená",J242,0)</f>
        <v>0</v>
      </c>
      <c r="BH242" s="241">
        <f>IF(N242="sníž. přenesená",J242,0)</f>
        <v>0</v>
      </c>
      <c r="BI242" s="241">
        <f>IF(N242="nulová",J242,0)</f>
        <v>0</v>
      </c>
      <c r="BJ242" s="17" t="s">
        <v>242</v>
      </c>
      <c r="BK242" s="241">
        <f>ROUND(I242*H242,2)</f>
        <v>0</v>
      </c>
      <c r="BL242" s="17" t="s">
        <v>389</v>
      </c>
      <c r="BM242" s="240" t="s">
        <v>908</v>
      </c>
    </row>
    <row r="243" s="2" customFormat="1">
      <c r="A243" s="39"/>
      <c r="B243" s="40"/>
      <c r="C243" s="41"/>
      <c r="D243" s="242" t="s">
        <v>244</v>
      </c>
      <c r="E243" s="41"/>
      <c r="F243" s="243" t="s">
        <v>428</v>
      </c>
      <c r="G243" s="41"/>
      <c r="H243" s="41"/>
      <c r="I243" s="149"/>
      <c r="J243" s="41"/>
      <c r="K243" s="41"/>
      <c r="L243" s="45"/>
      <c r="M243" s="244"/>
      <c r="N243" s="245"/>
      <c r="O243" s="86"/>
      <c r="P243" s="86"/>
      <c r="Q243" s="86"/>
      <c r="R243" s="86"/>
      <c r="S243" s="86"/>
      <c r="T243" s="87"/>
      <c r="U243" s="39"/>
      <c r="V243" s="39"/>
      <c r="W243" s="39"/>
      <c r="X243" s="39"/>
      <c r="Y243" s="39"/>
      <c r="Z243" s="39"/>
      <c r="AA243" s="39"/>
      <c r="AB243" s="39"/>
      <c r="AC243" s="39"/>
      <c r="AD243" s="39"/>
      <c r="AE243" s="39"/>
      <c r="AT243" s="17" t="s">
        <v>244</v>
      </c>
      <c r="AU243" s="17" t="s">
        <v>87</v>
      </c>
    </row>
    <row r="244" s="2" customFormat="1">
      <c r="A244" s="39"/>
      <c r="B244" s="40"/>
      <c r="C244" s="41"/>
      <c r="D244" s="242" t="s">
        <v>246</v>
      </c>
      <c r="E244" s="41"/>
      <c r="F244" s="246" t="s">
        <v>634</v>
      </c>
      <c r="G244" s="41"/>
      <c r="H244" s="41"/>
      <c r="I244" s="149"/>
      <c r="J244" s="41"/>
      <c r="K244" s="41"/>
      <c r="L244" s="45"/>
      <c r="M244" s="244"/>
      <c r="N244" s="245"/>
      <c r="O244" s="86"/>
      <c r="P244" s="86"/>
      <c r="Q244" s="86"/>
      <c r="R244" s="86"/>
      <c r="S244" s="86"/>
      <c r="T244" s="87"/>
      <c r="U244" s="39"/>
      <c r="V244" s="39"/>
      <c r="W244" s="39"/>
      <c r="X244" s="39"/>
      <c r="Y244" s="39"/>
      <c r="Z244" s="39"/>
      <c r="AA244" s="39"/>
      <c r="AB244" s="39"/>
      <c r="AC244" s="39"/>
      <c r="AD244" s="39"/>
      <c r="AE244" s="39"/>
      <c r="AT244" s="17" t="s">
        <v>246</v>
      </c>
      <c r="AU244" s="17" t="s">
        <v>87</v>
      </c>
    </row>
    <row r="245" s="13" customFormat="1">
      <c r="A245" s="13"/>
      <c r="B245" s="247"/>
      <c r="C245" s="248"/>
      <c r="D245" s="242" t="s">
        <v>248</v>
      </c>
      <c r="E245" s="249" t="s">
        <v>39</v>
      </c>
      <c r="F245" s="250" t="s">
        <v>909</v>
      </c>
      <c r="G245" s="248"/>
      <c r="H245" s="251">
        <v>0.192</v>
      </c>
      <c r="I245" s="252"/>
      <c r="J245" s="248"/>
      <c r="K245" s="248"/>
      <c r="L245" s="253"/>
      <c r="M245" s="254"/>
      <c r="N245" s="255"/>
      <c r="O245" s="255"/>
      <c r="P245" s="255"/>
      <c r="Q245" s="255"/>
      <c r="R245" s="255"/>
      <c r="S245" s="255"/>
      <c r="T245" s="256"/>
      <c r="U245" s="13"/>
      <c r="V245" s="13"/>
      <c r="W245" s="13"/>
      <c r="X245" s="13"/>
      <c r="Y245" s="13"/>
      <c r="Z245" s="13"/>
      <c r="AA245" s="13"/>
      <c r="AB245" s="13"/>
      <c r="AC245" s="13"/>
      <c r="AD245" s="13"/>
      <c r="AE245" s="13"/>
      <c r="AT245" s="257" t="s">
        <v>248</v>
      </c>
      <c r="AU245" s="257" t="s">
        <v>87</v>
      </c>
      <c r="AV245" s="13" t="s">
        <v>89</v>
      </c>
      <c r="AW245" s="13" t="s">
        <v>41</v>
      </c>
      <c r="AX245" s="13" t="s">
        <v>80</v>
      </c>
      <c r="AY245" s="257" t="s">
        <v>235</v>
      </c>
    </row>
    <row r="246" s="14" customFormat="1">
      <c r="A246" s="14"/>
      <c r="B246" s="258"/>
      <c r="C246" s="259"/>
      <c r="D246" s="242" t="s">
        <v>248</v>
      </c>
      <c r="E246" s="260" t="s">
        <v>39</v>
      </c>
      <c r="F246" s="261" t="s">
        <v>250</v>
      </c>
      <c r="G246" s="259"/>
      <c r="H246" s="262">
        <v>0.192</v>
      </c>
      <c r="I246" s="263"/>
      <c r="J246" s="259"/>
      <c r="K246" s="259"/>
      <c r="L246" s="264"/>
      <c r="M246" s="279"/>
      <c r="N246" s="280"/>
      <c r="O246" s="280"/>
      <c r="P246" s="280"/>
      <c r="Q246" s="280"/>
      <c r="R246" s="280"/>
      <c r="S246" s="280"/>
      <c r="T246" s="281"/>
      <c r="U246" s="14"/>
      <c r="V246" s="14"/>
      <c r="W246" s="14"/>
      <c r="X246" s="14"/>
      <c r="Y246" s="14"/>
      <c r="Z246" s="14"/>
      <c r="AA246" s="14"/>
      <c r="AB246" s="14"/>
      <c r="AC246" s="14"/>
      <c r="AD246" s="14"/>
      <c r="AE246" s="14"/>
      <c r="AT246" s="268" t="s">
        <v>248</v>
      </c>
      <c r="AU246" s="268" t="s">
        <v>87</v>
      </c>
      <c r="AV246" s="14" t="s">
        <v>242</v>
      </c>
      <c r="AW246" s="14" t="s">
        <v>41</v>
      </c>
      <c r="AX246" s="14" t="s">
        <v>87</v>
      </c>
      <c r="AY246" s="268" t="s">
        <v>235</v>
      </c>
    </row>
    <row r="247" s="2" customFormat="1" ht="6.96" customHeight="1">
      <c r="A247" s="39"/>
      <c r="B247" s="61"/>
      <c r="C247" s="62"/>
      <c r="D247" s="62"/>
      <c r="E247" s="62"/>
      <c r="F247" s="62"/>
      <c r="G247" s="62"/>
      <c r="H247" s="62"/>
      <c r="I247" s="178"/>
      <c r="J247" s="62"/>
      <c r="K247" s="62"/>
      <c r="L247" s="45"/>
      <c r="M247" s="39"/>
      <c r="O247" s="39"/>
      <c r="P247" s="39"/>
      <c r="Q247" s="39"/>
      <c r="R247" s="39"/>
      <c r="S247" s="39"/>
      <c r="T247" s="39"/>
      <c r="U247" s="39"/>
      <c r="V247" s="39"/>
      <c r="W247" s="39"/>
      <c r="X247" s="39"/>
      <c r="Y247" s="39"/>
      <c r="Z247" s="39"/>
      <c r="AA247" s="39"/>
      <c r="AB247" s="39"/>
      <c r="AC247" s="39"/>
      <c r="AD247" s="39"/>
      <c r="AE247" s="39"/>
    </row>
  </sheetData>
  <sheetProtection sheet="1" autoFilter="0" formatColumns="0" formatRows="0" objects="1" scenarios="1" spinCount="100000" saltValue="JSHeh35c6ymfaX26kz3MsQTHCz6NSickNZyOr92eaLYy06ckzs+oziN0EWgKXcSFh25He/0RoIm8dTuOx1JKHA==" hashValue="f1Vwi4L22FrmygyVY4pcRiKP4BOrweqXkyteq9uBuhxqUtBHaVi2xeEQ4FhyAgGw5INs9K13sb9WszTpagLVnw==" algorithmName="SHA-512" password="CC35"/>
  <autoFilter ref="C88:K246"/>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116</v>
      </c>
      <c r="AZ2" s="141" t="s">
        <v>648</v>
      </c>
      <c r="BA2" s="141" t="s">
        <v>910</v>
      </c>
      <c r="BB2" s="141" t="s">
        <v>191</v>
      </c>
      <c r="BC2" s="141" t="s">
        <v>289</v>
      </c>
      <c r="BD2" s="141" t="s">
        <v>89</v>
      </c>
    </row>
    <row r="3" hidden="1" s="1" customFormat="1" ht="6.96" customHeight="1">
      <c r="B3" s="142"/>
      <c r="C3" s="143"/>
      <c r="D3" s="143"/>
      <c r="E3" s="143"/>
      <c r="F3" s="143"/>
      <c r="G3" s="143"/>
      <c r="H3" s="143"/>
      <c r="I3" s="144"/>
      <c r="J3" s="143"/>
      <c r="K3" s="143"/>
      <c r="L3" s="20"/>
      <c r="AT3" s="17" t="s">
        <v>89</v>
      </c>
      <c r="AZ3" s="141" t="s">
        <v>911</v>
      </c>
      <c r="BA3" s="141" t="s">
        <v>433</v>
      </c>
      <c r="BB3" s="141" t="s">
        <v>197</v>
      </c>
      <c r="BC3" s="141" t="s">
        <v>912</v>
      </c>
      <c r="BD3" s="141" t="s">
        <v>89</v>
      </c>
    </row>
    <row r="4" hidden="1" s="1" customFormat="1" ht="24.96" customHeight="1">
      <c r="B4" s="20"/>
      <c r="D4" s="145" t="s">
        <v>188</v>
      </c>
      <c r="I4" s="140"/>
      <c r="L4" s="20"/>
      <c r="M4" s="146" t="s">
        <v>10</v>
      </c>
      <c r="AT4" s="17" t="s">
        <v>41</v>
      </c>
      <c r="AZ4" s="141" t="s">
        <v>913</v>
      </c>
      <c r="BA4" s="141" t="s">
        <v>658</v>
      </c>
      <c r="BB4" s="141" t="s">
        <v>197</v>
      </c>
      <c r="BC4" s="141" t="s">
        <v>914</v>
      </c>
      <c r="BD4" s="141" t="s">
        <v>89</v>
      </c>
    </row>
    <row r="5" hidden="1" s="1" customFormat="1" ht="6.96" customHeight="1">
      <c r="B5" s="20"/>
      <c r="I5" s="140"/>
      <c r="L5" s="20"/>
      <c r="AZ5" s="141" t="s">
        <v>915</v>
      </c>
      <c r="BA5" s="141" t="s">
        <v>653</v>
      </c>
      <c r="BB5" s="141" t="s">
        <v>182</v>
      </c>
      <c r="BC5" s="141" t="s">
        <v>916</v>
      </c>
      <c r="BD5" s="141" t="s">
        <v>89</v>
      </c>
    </row>
    <row r="6" hidden="1" s="1" customFormat="1" ht="12" customHeight="1">
      <c r="B6" s="20"/>
      <c r="D6" s="147" t="s">
        <v>16</v>
      </c>
      <c r="I6" s="140"/>
      <c r="L6" s="20"/>
      <c r="AZ6" s="141" t="s">
        <v>917</v>
      </c>
      <c r="BA6" s="141" t="s">
        <v>845</v>
      </c>
      <c r="BB6" s="141" t="s">
        <v>191</v>
      </c>
      <c r="BC6" s="141" t="s">
        <v>89</v>
      </c>
      <c r="BD6" s="141" t="s">
        <v>89</v>
      </c>
    </row>
    <row r="7" hidden="1" s="1" customFormat="1" ht="23.25" customHeight="1">
      <c r="B7" s="20"/>
      <c r="E7" s="148" t="str">
        <f>'Rekapitulace stavby'!K6</f>
        <v>Výměna kolejnic v úseku Ústí n.L. západ - Kadaň Prunéřov, Ústí n.L. západ-Bílina atd. 2020</v>
      </c>
      <c r="F7" s="147"/>
      <c r="G7" s="147"/>
      <c r="H7" s="147"/>
      <c r="I7" s="140"/>
      <c r="L7" s="20"/>
      <c r="AZ7" s="141" t="s">
        <v>918</v>
      </c>
      <c r="BA7" s="141" t="s">
        <v>919</v>
      </c>
      <c r="BB7" s="141" t="s">
        <v>191</v>
      </c>
      <c r="BC7" s="141" t="s">
        <v>920</v>
      </c>
      <c r="BD7" s="141" t="s">
        <v>89</v>
      </c>
    </row>
    <row r="8" hidden="1" s="1" customFormat="1" ht="12" customHeight="1">
      <c r="B8" s="20"/>
      <c r="D8" s="147" t="s">
        <v>202</v>
      </c>
      <c r="I8" s="140"/>
      <c r="L8" s="20"/>
      <c r="AZ8" s="141" t="s">
        <v>921</v>
      </c>
      <c r="BA8" s="141" t="s">
        <v>793</v>
      </c>
      <c r="BB8" s="141" t="s">
        <v>447</v>
      </c>
      <c r="BC8" s="141" t="s">
        <v>394</v>
      </c>
      <c r="BD8" s="141" t="s">
        <v>89</v>
      </c>
    </row>
    <row r="9" hidden="1" s="2" customFormat="1" ht="16.5" customHeight="1">
      <c r="A9" s="39"/>
      <c r="B9" s="45"/>
      <c r="C9" s="39"/>
      <c r="D9" s="39"/>
      <c r="E9" s="148" t="s">
        <v>666</v>
      </c>
      <c r="F9" s="39"/>
      <c r="G9" s="39"/>
      <c r="H9" s="39"/>
      <c r="I9" s="149"/>
      <c r="J9" s="39"/>
      <c r="K9" s="39"/>
      <c r="L9" s="150"/>
      <c r="S9" s="39"/>
      <c r="T9" s="39"/>
      <c r="U9" s="39"/>
      <c r="V9" s="39"/>
      <c r="W9" s="39"/>
      <c r="X9" s="39"/>
      <c r="Y9" s="39"/>
      <c r="Z9" s="39"/>
      <c r="AA9" s="39"/>
      <c r="AB9" s="39"/>
      <c r="AC9" s="39"/>
      <c r="AD9" s="39"/>
      <c r="AE9" s="39"/>
      <c r="AZ9" s="141" t="s">
        <v>851</v>
      </c>
      <c r="BA9" s="141" t="s">
        <v>670</v>
      </c>
      <c r="BB9" s="141" t="s">
        <v>191</v>
      </c>
      <c r="BC9" s="141" t="s">
        <v>552</v>
      </c>
      <c r="BD9" s="141" t="s">
        <v>89</v>
      </c>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16.5" customHeight="1">
      <c r="A11" s="39"/>
      <c r="B11" s="45"/>
      <c r="C11" s="39"/>
      <c r="D11" s="39"/>
      <c r="E11" s="151" t="s">
        <v>922</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ROUND(J89,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ROUND((SUM(BE89:BE192)),  2)</f>
        <v>0</v>
      </c>
      <c r="G35" s="39"/>
      <c r="H35" s="39"/>
      <c r="I35" s="167">
        <v>0.20999999999999999</v>
      </c>
      <c r="J35" s="166">
        <f>ROUND(((SUM(BE89:BE192))*I35),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ROUND((SUM(BF89:BF192)),  2)</f>
        <v>0</v>
      </c>
      <c r="G36" s="39"/>
      <c r="H36" s="39"/>
      <c r="I36" s="167">
        <v>0.14999999999999999</v>
      </c>
      <c r="J36" s="166">
        <f>ROUND(((SUM(BF89:BF192))*I36),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ROUND((SUM(BG89:BG192)),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ROUND((SUM(BH89:BH192)),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ROUND((SUM(BI89:BI192)),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666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16.5" customHeight="1">
      <c r="A54" s="39"/>
      <c r="B54" s="40"/>
      <c r="C54" s="41"/>
      <c r="D54" s="41"/>
      <c r="E54" s="71" t="str">
        <f>E11</f>
        <v>Č24 - 2.TK Řehlovice – Úpořiny</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J89</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216</v>
      </c>
      <c r="E64" s="191"/>
      <c r="F64" s="191"/>
      <c r="G64" s="191"/>
      <c r="H64" s="191"/>
      <c r="I64" s="192"/>
      <c r="J64" s="193">
        <f>J90</f>
        <v>0</v>
      </c>
      <c r="K64" s="189"/>
      <c r="L64" s="194"/>
      <c r="S64" s="9"/>
      <c r="T64" s="9"/>
      <c r="U64" s="9"/>
      <c r="V64" s="9"/>
      <c r="W64" s="9"/>
      <c r="X64" s="9"/>
      <c r="Y64" s="9"/>
      <c r="Z64" s="9"/>
      <c r="AA64" s="9"/>
      <c r="AB64" s="9"/>
      <c r="AC64" s="9"/>
      <c r="AD64" s="9"/>
      <c r="AE64" s="9"/>
    </row>
    <row r="65" hidden="1" s="10" customFormat="1" ht="19.92" customHeight="1">
      <c r="A65" s="10"/>
      <c r="B65" s="195"/>
      <c r="C65" s="127"/>
      <c r="D65" s="196" t="s">
        <v>217</v>
      </c>
      <c r="E65" s="197"/>
      <c r="F65" s="197"/>
      <c r="G65" s="197"/>
      <c r="H65" s="197"/>
      <c r="I65" s="198"/>
      <c r="J65" s="199">
        <f>J91</f>
        <v>0</v>
      </c>
      <c r="K65" s="127"/>
      <c r="L65" s="200"/>
      <c r="S65" s="10"/>
      <c r="T65" s="10"/>
      <c r="U65" s="10"/>
      <c r="V65" s="10"/>
      <c r="W65" s="10"/>
      <c r="X65" s="10"/>
      <c r="Y65" s="10"/>
      <c r="Z65" s="10"/>
      <c r="AA65" s="10"/>
      <c r="AB65" s="10"/>
      <c r="AC65" s="10"/>
      <c r="AD65" s="10"/>
      <c r="AE65" s="10"/>
    </row>
    <row r="66" hidden="1" s="9" customFormat="1" ht="24.96" customHeight="1">
      <c r="A66" s="9"/>
      <c r="B66" s="188"/>
      <c r="C66" s="189"/>
      <c r="D66" s="190" t="s">
        <v>218</v>
      </c>
      <c r="E66" s="191"/>
      <c r="F66" s="191"/>
      <c r="G66" s="191"/>
      <c r="H66" s="191"/>
      <c r="I66" s="192"/>
      <c r="J66" s="193">
        <f>J154</f>
        <v>0</v>
      </c>
      <c r="K66" s="189"/>
      <c r="L66" s="194"/>
      <c r="S66" s="9"/>
      <c r="T66" s="9"/>
      <c r="U66" s="9"/>
      <c r="V66" s="9"/>
      <c r="W66" s="9"/>
      <c r="X66" s="9"/>
      <c r="Y66" s="9"/>
      <c r="Z66" s="9"/>
      <c r="AA66" s="9"/>
      <c r="AB66" s="9"/>
      <c r="AC66" s="9"/>
      <c r="AD66" s="9"/>
      <c r="AE66" s="9"/>
    </row>
    <row r="67" hidden="1" s="9" customFormat="1" ht="24.96" customHeight="1">
      <c r="A67" s="9"/>
      <c r="B67" s="188"/>
      <c r="C67" s="189"/>
      <c r="D67" s="190" t="s">
        <v>219</v>
      </c>
      <c r="E67" s="191"/>
      <c r="F67" s="191"/>
      <c r="G67" s="191"/>
      <c r="H67" s="191"/>
      <c r="I67" s="192"/>
      <c r="J67" s="193">
        <f>J165</f>
        <v>0</v>
      </c>
      <c r="K67" s="189"/>
      <c r="L67" s="194"/>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149"/>
      <c r="J68" s="41"/>
      <c r="K68" s="41"/>
      <c r="L68" s="150"/>
      <c r="S68" s="39"/>
      <c r="T68" s="39"/>
      <c r="U68" s="39"/>
      <c r="V68" s="39"/>
      <c r="W68" s="39"/>
      <c r="X68" s="39"/>
      <c r="Y68" s="39"/>
      <c r="Z68" s="39"/>
      <c r="AA68" s="39"/>
      <c r="AB68" s="39"/>
      <c r="AC68" s="39"/>
      <c r="AD68" s="39"/>
      <c r="AE68" s="39"/>
    </row>
    <row r="69" hidden="1" s="2" customFormat="1" ht="6.96" customHeight="1">
      <c r="A69" s="39"/>
      <c r="B69" s="61"/>
      <c r="C69" s="62"/>
      <c r="D69" s="62"/>
      <c r="E69" s="62"/>
      <c r="F69" s="62"/>
      <c r="G69" s="62"/>
      <c r="H69" s="62"/>
      <c r="I69" s="178"/>
      <c r="J69" s="62"/>
      <c r="K69" s="62"/>
      <c r="L69" s="150"/>
      <c r="S69" s="39"/>
      <c r="T69" s="39"/>
      <c r="U69" s="39"/>
      <c r="V69" s="39"/>
      <c r="W69" s="39"/>
      <c r="X69" s="39"/>
      <c r="Y69" s="39"/>
      <c r="Z69" s="39"/>
      <c r="AA69" s="39"/>
      <c r="AB69" s="39"/>
      <c r="AC69" s="39"/>
      <c r="AD69" s="39"/>
      <c r="AE69" s="39"/>
    </row>
    <row r="70" hidden="1"/>
    <row r="71" hidden="1"/>
    <row r="72" hidden="1"/>
    <row r="73" s="2" customFormat="1" ht="6.96" customHeight="1">
      <c r="A73" s="39"/>
      <c r="B73" s="63"/>
      <c r="C73" s="64"/>
      <c r="D73" s="64"/>
      <c r="E73" s="64"/>
      <c r="F73" s="64"/>
      <c r="G73" s="64"/>
      <c r="H73" s="64"/>
      <c r="I73" s="181"/>
      <c r="J73" s="64"/>
      <c r="K73" s="64"/>
      <c r="L73" s="150"/>
      <c r="S73" s="39"/>
      <c r="T73" s="39"/>
      <c r="U73" s="39"/>
      <c r="V73" s="39"/>
      <c r="W73" s="39"/>
      <c r="X73" s="39"/>
      <c r="Y73" s="39"/>
      <c r="Z73" s="39"/>
      <c r="AA73" s="39"/>
      <c r="AB73" s="39"/>
      <c r="AC73" s="39"/>
      <c r="AD73" s="39"/>
      <c r="AE73" s="39"/>
    </row>
    <row r="74" s="2" customFormat="1" ht="24.96" customHeight="1">
      <c r="A74" s="39"/>
      <c r="B74" s="40"/>
      <c r="C74" s="23" t="s">
        <v>220</v>
      </c>
      <c r="D74" s="41"/>
      <c r="E74" s="41"/>
      <c r="F74" s="41"/>
      <c r="G74" s="41"/>
      <c r="H74" s="41"/>
      <c r="I74" s="149"/>
      <c r="J74" s="41"/>
      <c r="K74" s="41"/>
      <c r="L74" s="150"/>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9"/>
      <c r="J75" s="41"/>
      <c r="K75" s="41"/>
      <c r="L75" s="150"/>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49"/>
      <c r="J76" s="41"/>
      <c r="K76" s="41"/>
      <c r="L76" s="150"/>
      <c r="S76" s="39"/>
      <c r="T76" s="39"/>
      <c r="U76" s="39"/>
      <c r="V76" s="39"/>
      <c r="W76" s="39"/>
      <c r="X76" s="39"/>
      <c r="Y76" s="39"/>
      <c r="Z76" s="39"/>
      <c r="AA76" s="39"/>
      <c r="AB76" s="39"/>
      <c r="AC76" s="39"/>
      <c r="AD76" s="39"/>
      <c r="AE76" s="39"/>
    </row>
    <row r="77" s="2" customFormat="1" ht="23.25" customHeight="1">
      <c r="A77" s="39"/>
      <c r="B77" s="40"/>
      <c r="C77" s="41"/>
      <c r="D77" s="41"/>
      <c r="E77" s="182" t="str">
        <f>E7</f>
        <v>Výměna kolejnic v úseku Ústí n.L. západ - Kadaň Prunéřov, Ústí n.L. západ-Bílina atd. 2020</v>
      </c>
      <c r="F77" s="32"/>
      <c r="G77" s="32"/>
      <c r="H77" s="32"/>
      <c r="I77" s="149"/>
      <c r="J77" s="41"/>
      <c r="K77" s="41"/>
      <c r="L77" s="150"/>
      <c r="S77" s="39"/>
      <c r="T77" s="39"/>
      <c r="U77" s="39"/>
      <c r="V77" s="39"/>
      <c r="W77" s="39"/>
      <c r="X77" s="39"/>
      <c r="Y77" s="39"/>
      <c r="Z77" s="39"/>
      <c r="AA77" s="39"/>
      <c r="AB77" s="39"/>
      <c r="AC77" s="39"/>
      <c r="AD77" s="39"/>
      <c r="AE77" s="39"/>
    </row>
    <row r="78" s="1" customFormat="1" ht="12" customHeight="1">
      <c r="B78" s="21"/>
      <c r="C78" s="32" t="s">
        <v>202</v>
      </c>
      <c r="D78" s="22"/>
      <c r="E78" s="22"/>
      <c r="F78" s="22"/>
      <c r="G78" s="22"/>
      <c r="H78" s="22"/>
      <c r="I78" s="140"/>
      <c r="J78" s="22"/>
      <c r="K78" s="22"/>
      <c r="L78" s="20"/>
    </row>
    <row r="79" s="2" customFormat="1" ht="16.5" customHeight="1">
      <c r="A79" s="39"/>
      <c r="B79" s="40"/>
      <c r="C79" s="41"/>
      <c r="D79" s="41"/>
      <c r="E79" s="182" t="s">
        <v>666</v>
      </c>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210</v>
      </c>
      <c r="D80" s="41"/>
      <c r="E80" s="41"/>
      <c r="F80" s="41"/>
      <c r="G80" s="41"/>
      <c r="H80" s="41"/>
      <c r="I80" s="149"/>
      <c r="J80" s="41"/>
      <c r="K80" s="41"/>
      <c r="L80" s="150"/>
      <c r="S80" s="39"/>
      <c r="T80" s="39"/>
      <c r="U80" s="39"/>
      <c r="V80" s="39"/>
      <c r="W80" s="39"/>
      <c r="X80" s="39"/>
      <c r="Y80" s="39"/>
      <c r="Z80" s="39"/>
      <c r="AA80" s="39"/>
      <c r="AB80" s="39"/>
      <c r="AC80" s="39"/>
      <c r="AD80" s="39"/>
      <c r="AE80" s="39"/>
    </row>
    <row r="81" s="2" customFormat="1" ht="16.5" customHeight="1">
      <c r="A81" s="39"/>
      <c r="B81" s="40"/>
      <c r="C81" s="41"/>
      <c r="D81" s="41"/>
      <c r="E81" s="71" t="str">
        <f>E11</f>
        <v>Č24 - 2.TK Řehlovice – Úpořiny</v>
      </c>
      <c r="F81" s="41"/>
      <c r="G81" s="41"/>
      <c r="H81" s="41"/>
      <c r="I81" s="149"/>
      <c r="J81" s="41"/>
      <c r="K81" s="41"/>
      <c r="L81" s="150"/>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9"/>
      <c r="J82" s="41"/>
      <c r="K82" s="41"/>
      <c r="L82" s="150"/>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F14</f>
        <v>Obvod ST Most</v>
      </c>
      <c r="G83" s="41"/>
      <c r="H83" s="41"/>
      <c r="I83" s="152" t="s">
        <v>24</v>
      </c>
      <c r="J83" s="74" t="str">
        <f>IF(J14="","",J14)</f>
        <v>31. 1. 2019</v>
      </c>
      <c r="K83" s="41"/>
      <c r="L83" s="150"/>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E17</f>
        <v>Správa železnic, OŘ UNL, ST Most</v>
      </c>
      <c r="G85" s="41"/>
      <c r="H85" s="41"/>
      <c r="I85" s="152" t="s">
        <v>38</v>
      </c>
      <c r="J85" s="37" t="str">
        <f>E23</f>
        <v xml:space="preserve"> </v>
      </c>
      <c r="K85" s="41"/>
      <c r="L85" s="150"/>
      <c r="S85" s="39"/>
      <c r="T85" s="39"/>
      <c r="U85" s="39"/>
      <c r="V85" s="39"/>
      <c r="W85" s="39"/>
      <c r="X85" s="39"/>
      <c r="Y85" s="39"/>
      <c r="Z85" s="39"/>
      <c r="AA85" s="39"/>
      <c r="AB85" s="39"/>
      <c r="AC85" s="39"/>
      <c r="AD85" s="39"/>
      <c r="AE85" s="39"/>
    </row>
    <row r="86" s="2" customFormat="1" ht="40.05" customHeight="1">
      <c r="A86" s="39"/>
      <c r="B86" s="40"/>
      <c r="C86" s="32" t="s">
        <v>36</v>
      </c>
      <c r="D86" s="41"/>
      <c r="E86" s="41"/>
      <c r="F86" s="27" t="str">
        <f>IF(E20="","",E20)</f>
        <v>Vyplň údaj</v>
      </c>
      <c r="G86" s="41"/>
      <c r="H86" s="41"/>
      <c r="I86" s="152" t="s">
        <v>42</v>
      </c>
      <c r="J86" s="37" t="str">
        <f>E26</f>
        <v>Ing. Horák Jiří, horak@szdc.cz, +420 602155923</v>
      </c>
      <c r="K86" s="41"/>
      <c r="L86" s="150"/>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9"/>
      <c r="J87" s="41"/>
      <c r="K87" s="41"/>
      <c r="L87" s="150"/>
      <c r="S87" s="39"/>
      <c r="T87" s="39"/>
      <c r="U87" s="39"/>
      <c r="V87" s="39"/>
      <c r="W87" s="39"/>
      <c r="X87" s="39"/>
      <c r="Y87" s="39"/>
      <c r="Z87" s="39"/>
      <c r="AA87" s="39"/>
      <c r="AB87" s="39"/>
      <c r="AC87" s="39"/>
      <c r="AD87" s="39"/>
      <c r="AE87" s="39"/>
    </row>
    <row r="88" s="11" customFormat="1" ht="29.28" customHeight="1">
      <c r="A88" s="201"/>
      <c r="B88" s="202"/>
      <c r="C88" s="203" t="s">
        <v>221</v>
      </c>
      <c r="D88" s="204" t="s">
        <v>65</v>
      </c>
      <c r="E88" s="204" t="s">
        <v>61</v>
      </c>
      <c r="F88" s="204" t="s">
        <v>62</v>
      </c>
      <c r="G88" s="204" t="s">
        <v>222</v>
      </c>
      <c r="H88" s="204" t="s">
        <v>223</v>
      </c>
      <c r="I88" s="205" t="s">
        <v>224</v>
      </c>
      <c r="J88" s="204" t="s">
        <v>214</v>
      </c>
      <c r="K88" s="206" t="s">
        <v>225</v>
      </c>
      <c r="L88" s="207"/>
      <c r="M88" s="94" t="s">
        <v>39</v>
      </c>
      <c r="N88" s="95" t="s">
        <v>50</v>
      </c>
      <c r="O88" s="95" t="s">
        <v>226</v>
      </c>
      <c r="P88" s="95" t="s">
        <v>227</v>
      </c>
      <c r="Q88" s="95" t="s">
        <v>228</v>
      </c>
      <c r="R88" s="95" t="s">
        <v>229</v>
      </c>
      <c r="S88" s="95" t="s">
        <v>230</v>
      </c>
      <c r="T88" s="96" t="s">
        <v>231</v>
      </c>
      <c r="U88" s="201"/>
      <c r="V88" s="201"/>
      <c r="W88" s="201"/>
      <c r="X88" s="201"/>
      <c r="Y88" s="201"/>
      <c r="Z88" s="201"/>
      <c r="AA88" s="201"/>
      <c r="AB88" s="201"/>
      <c r="AC88" s="201"/>
      <c r="AD88" s="201"/>
      <c r="AE88" s="201"/>
    </row>
    <row r="89" s="2" customFormat="1" ht="22.8" customHeight="1">
      <c r="A89" s="39"/>
      <c r="B89" s="40"/>
      <c r="C89" s="101" t="s">
        <v>232</v>
      </c>
      <c r="D89" s="41"/>
      <c r="E89" s="41"/>
      <c r="F89" s="41"/>
      <c r="G89" s="41"/>
      <c r="H89" s="41"/>
      <c r="I89" s="149"/>
      <c r="J89" s="208">
        <f>BK89</f>
        <v>0</v>
      </c>
      <c r="K89" s="41"/>
      <c r="L89" s="45"/>
      <c r="M89" s="97"/>
      <c r="N89" s="209"/>
      <c r="O89" s="98"/>
      <c r="P89" s="210">
        <f>P90+P154+P165</f>
        <v>0</v>
      </c>
      <c r="Q89" s="98"/>
      <c r="R89" s="210">
        <f>R90+R154+R165</f>
        <v>32.3739244</v>
      </c>
      <c r="S89" s="98"/>
      <c r="T89" s="211">
        <f>T90+T154+T165</f>
        <v>0</v>
      </c>
      <c r="U89" s="39"/>
      <c r="V89" s="39"/>
      <c r="W89" s="39"/>
      <c r="X89" s="39"/>
      <c r="Y89" s="39"/>
      <c r="Z89" s="39"/>
      <c r="AA89" s="39"/>
      <c r="AB89" s="39"/>
      <c r="AC89" s="39"/>
      <c r="AD89" s="39"/>
      <c r="AE89" s="39"/>
      <c r="AT89" s="17" t="s">
        <v>79</v>
      </c>
      <c r="AU89" s="17" t="s">
        <v>215</v>
      </c>
      <c r="BK89" s="212">
        <f>BK90+BK154+BK165</f>
        <v>0</v>
      </c>
    </row>
    <row r="90" s="12" customFormat="1" ht="25.92" customHeight="1">
      <c r="A90" s="12"/>
      <c r="B90" s="213"/>
      <c r="C90" s="214"/>
      <c r="D90" s="215" t="s">
        <v>79</v>
      </c>
      <c r="E90" s="216" t="s">
        <v>233</v>
      </c>
      <c r="F90" s="216" t="s">
        <v>234</v>
      </c>
      <c r="G90" s="214"/>
      <c r="H90" s="214"/>
      <c r="I90" s="217"/>
      <c r="J90" s="218">
        <f>BK90</f>
        <v>0</v>
      </c>
      <c r="K90" s="214"/>
      <c r="L90" s="219"/>
      <c r="M90" s="220"/>
      <c r="N90" s="221"/>
      <c r="O90" s="221"/>
      <c r="P90" s="222">
        <f>P91</f>
        <v>0</v>
      </c>
      <c r="Q90" s="221"/>
      <c r="R90" s="222">
        <f>R91</f>
        <v>32.3739244</v>
      </c>
      <c r="S90" s="221"/>
      <c r="T90" s="223">
        <f>T91</f>
        <v>0</v>
      </c>
      <c r="U90" s="12"/>
      <c r="V90" s="12"/>
      <c r="W90" s="12"/>
      <c r="X90" s="12"/>
      <c r="Y90" s="12"/>
      <c r="Z90" s="12"/>
      <c r="AA90" s="12"/>
      <c r="AB90" s="12"/>
      <c r="AC90" s="12"/>
      <c r="AD90" s="12"/>
      <c r="AE90" s="12"/>
      <c r="AR90" s="224" t="s">
        <v>87</v>
      </c>
      <c r="AT90" s="225" t="s">
        <v>79</v>
      </c>
      <c r="AU90" s="225" t="s">
        <v>80</v>
      </c>
      <c r="AY90" s="224" t="s">
        <v>235</v>
      </c>
      <c r="BK90" s="226">
        <f>BK91</f>
        <v>0</v>
      </c>
    </row>
    <row r="91" s="12" customFormat="1" ht="22.8" customHeight="1">
      <c r="A91" s="12"/>
      <c r="B91" s="213"/>
      <c r="C91" s="214"/>
      <c r="D91" s="215" t="s">
        <v>79</v>
      </c>
      <c r="E91" s="227" t="s">
        <v>236</v>
      </c>
      <c r="F91" s="227" t="s">
        <v>237</v>
      </c>
      <c r="G91" s="214"/>
      <c r="H91" s="214"/>
      <c r="I91" s="217"/>
      <c r="J91" s="228">
        <f>BK91</f>
        <v>0</v>
      </c>
      <c r="K91" s="214"/>
      <c r="L91" s="219"/>
      <c r="M91" s="220"/>
      <c r="N91" s="221"/>
      <c r="O91" s="221"/>
      <c r="P91" s="222">
        <f>SUM(P92:P153)</f>
        <v>0</v>
      </c>
      <c r="Q91" s="221"/>
      <c r="R91" s="222">
        <f>SUM(R92:R153)</f>
        <v>32.3739244</v>
      </c>
      <c r="S91" s="221"/>
      <c r="T91" s="223">
        <f>SUM(T92:T153)</f>
        <v>0</v>
      </c>
      <c r="U91" s="12"/>
      <c r="V91" s="12"/>
      <c r="W91" s="12"/>
      <c r="X91" s="12"/>
      <c r="Y91" s="12"/>
      <c r="Z91" s="12"/>
      <c r="AA91" s="12"/>
      <c r="AB91" s="12"/>
      <c r="AC91" s="12"/>
      <c r="AD91" s="12"/>
      <c r="AE91" s="12"/>
      <c r="AR91" s="224" t="s">
        <v>87</v>
      </c>
      <c r="AT91" s="225" t="s">
        <v>79</v>
      </c>
      <c r="AU91" s="225" t="s">
        <v>87</v>
      </c>
      <c r="AY91" s="224" t="s">
        <v>235</v>
      </c>
      <c r="BK91" s="226">
        <f>SUM(BK92:BK153)</f>
        <v>0</v>
      </c>
    </row>
    <row r="92" s="2" customFormat="1" ht="21.75" customHeight="1">
      <c r="A92" s="39"/>
      <c r="B92" s="40"/>
      <c r="C92" s="229" t="s">
        <v>87</v>
      </c>
      <c r="D92" s="229" t="s">
        <v>238</v>
      </c>
      <c r="E92" s="230" t="s">
        <v>276</v>
      </c>
      <c r="F92" s="231" t="s">
        <v>277</v>
      </c>
      <c r="G92" s="232" t="s">
        <v>197</v>
      </c>
      <c r="H92" s="233">
        <v>7</v>
      </c>
      <c r="I92" s="234"/>
      <c r="J92" s="235">
        <f>ROUND(I92*H92,2)</f>
        <v>0</v>
      </c>
      <c r="K92" s="231" t="s">
        <v>241</v>
      </c>
      <c r="L92" s="45"/>
      <c r="M92" s="236" t="s">
        <v>39</v>
      </c>
      <c r="N92" s="237" t="s">
        <v>53</v>
      </c>
      <c r="O92" s="86"/>
      <c r="P92" s="238">
        <f>O92*H92</f>
        <v>0</v>
      </c>
      <c r="Q92" s="238">
        <v>0</v>
      </c>
      <c r="R92" s="238">
        <f>Q92*H92</f>
        <v>0</v>
      </c>
      <c r="S92" s="238">
        <v>0</v>
      </c>
      <c r="T92" s="239">
        <f>S92*H92</f>
        <v>0</v>
      </c>
      <c r="U92" s="39"/>
      <c r="V92" s="39"/>
      <c r="W92" s="39"/>
      <c r="X92" s="39"/>
      <c r="Y92" s="39"/>
      <c r="Z92" s="39"/>
      <c r="AA92" s="39"/>
      <c r="AB92" s="39"/>
      <c r="AC92" s="39"/>
      <c r="AD92" s="39"/>
      <c r="AE92" s="39"/>
      <c r="AR92" s="240" t="s">
        <v>242</v>
      </c>
      <c r="AT92" s="240" t="s">
        <v>238</v>
      </c>
      <c r="AU92" s="240" t="s">
        <v>89</v>
      </c>
      <c r="AY92" s="17" t="s">
        <v>235</v>
      </c>
      <c r="BE92" s="241">
        <f>IF(N92="základní",J92,0)</f>
        <v>0</v>
      </c>
      <c r="BF92" s="241">
        <f>IF(N92="snížená",J92,0)</f>
        <v>0</v>
      </c>
      <c r="BG92" s="241">
        <f>IF(N92="zákl. přenesená",J92,0)</f>
        <v>0</v>
      </c>
      <c r="BH92" s="241">
        <f>IF(N92="sníž. přenesená",J92,0)</f>
        <v>0</v>
      </c>
      <c r="BI92" s="241">
        <f>IF(N92="nulová",J92,0)</f>
        <v>0</v>
      </c>
      <c r="BJ92" s="17" t="s">
        <v>242</v>
      </c>
      <c r="BK92" s="241">
        <f>ROUND(I92*H92,2)</f>
        <v>0</v>
      </c>
      <c r="BL92" s="17" t="s">
        <v>242</v>
      </c>
      <c r="BM92" s="240" t="s">
        <v>923</v>
      </c>
    </row>
    <row r="93" s="2" customFormat="1">
      <c r="A93" s="39"/>
      <c r="B93" s="40"/>
      <c r="C93" s="41"/>
      <c r="D93" s="242" t="s">
        <v>244</v>
      </c>
      <c r="E93" s="41"/>
      <c r="F93" s="243" t="s">
        <v>279</v>
      </c>
      <c r="G93" s="41"/>
      <c r="H93" s="41"/>
      <c r="I93" s="149"/>
      <c r="J93" s="41"/>
      <c r="K93" s="41"/>
      <c r="L93" s="45"/>
      <c r="M93" s="244"/>
      <c r="N93" s="245"/>
      <c r="O93" s="86"/>
      <c r="P93" s="86"/>
      <c r="Q93" s="86"/>
      <c r="R93" s="86"/>
      <c r="S93" s="86"/>
      <c r="T93" s="87"/>
      <c r="U93" s="39"/>
      <c r="V93" s="39"/>
      <c r="W93" s="39"/>
      <c r="X93" s="39"/>
      <c r="Y93" s="39"/>
      <c r="Z93" s="39"/>
      <c r="AA93" s="39"/>
      <c r="AB93" s="39"/>
      <c r="AC93" s="39"/>
      <c r="AD93" s="39"/>
      <c r="AE93" s="39"/>
      <c r="AT93" s="17" t="s">
        <v>244</v>
      </c>
      <c r="AU93" s="17" t="s">
        <v>89</v>
      </c>
    </row>
    <row r="94" s="2" customFormat="1">
      <c r="A94" s="39"/>
      <c r="B94" s="40"/>
      <c r="C94" s="41"/>
      <c r="D94" s="242" t="s">
        <v>246</v>
      </c>
      <c r="E94" s="41"/>
      <c r="F94" s="246" t="s">
        <v>603</v>
      </c>
      <c r="G94" s="41"/>
      <c r="H94" s="41"/>
      <c r="I94" s="149"/>
      <c r="J94" s="41"/>
      <c r="K94" s="41"/>
      <c r="L94" s="45"/>
      <c r="M94" s="244"/>
      <c r="N94" s="245"/>
      <c r="O94" s="86"/>
      <c r="P94" s="86"/>
      <c r="Q94" s="86"/>
      <c r="R94" s="86"/>
      <c r="S94" s="86"/>
      <c r="T94" s="87"/>
      <c r="U94" s="39"/>
      <c r="V94" s="39"/>
      <c r="W94" s="39"/>
      <c r="X94" s="39"/>
      <c r="Y94" s="39"/>
      <c r="Z94" s="39"/>
      <c r="AA94" s="39"/>
      <c r="AB94" s="39"/>
      <c r="AC94" s="39"/>
      <c r="AD94" s="39"/>
      <c r="AE94" s="39"/>
      <c r="AT94" s="17" t="s">
        <v>246</v>
      </c>
      <c r="AU94" s="17" t="s">
        <v>89</v>
      </c>
    </row>
    <row r="95" s="13" customFormat="1">
      <c r="A95" s="13"/>
      <c r="B95" s="247"/>
      <c r="C95" s="248"/>
      <c r="D95" s="242" t="s">
        <v>248</v>
      </c>
      <c r="E95" s="249" t="s">
        <v>39</v>
      </c>
      <c r="F95" s="250" t="s">
        <v>924</v>
      </c>
      <c r="G95" s="248"/>
      <c r="H95" s="251">
        <v>7</v>
      </c>
      <c r="I95" s="252"/>
      <c r="J95" s="248"/>
      <c r="K95" s="248"/>
      <c r="L95" s="253"/>
      <c r="M95" s="254"/>
      <c r="N95" s="255"/>
      <c r="O95" s="255"/>
      <c r="P95" s="255"/>
      <c r="Q95" s="255"/>
      <c r="R95" s="255"/>
      <c r="S95" s="255"/>
      <c r="T95" s="256"/>
      <c r="U95" s="13"/>
      <c r="V95" s="13"/>
      <c r="W95" s="13"/>
      <c r="X95" s="13"/>
      <c r="Y95" s="13"/>
      <c r="Z95" s="13"/>
      <c r="AA95" s="13"/>
      <c r="AB95" s="13"/>
      <c r="AC95" s="13"/>
      <c r="AD95" s="13"/>
      <c r="AE95" s="13"/>
      <c r="AT95" s="257" t="s">
        <v>248</v>
      </c>
      <c r="AU95" s="257" t="s">
        <v>89</v>
      </c>
      <c r="AV95" s="13" t="s">
        <v>89</v>
      </c>
      <c r="AW95" s="13" t="s">
        <v>41</v>
      </c>
      <c r="AX95" s="13" t="s">
        <v>80</v>
      </c>
      <c r="AY95" s="257" t="s">
        <v>235</v>
      </c>
    </row>
    <row r="96" s="14" customFormat="1">
      <c r="A96" s="14"/>
      <c r="B96" s="258"/>
      <c r="C96" s="259"/>
      <c r="D96" s="242" t="s">
        <v>248</v>
      </c>
      <c r="E96" s="260" t="s">
        <v>39</v>
      </c>
      <c r="F96" s="261" t="s">
        <v>250</v>
      </c>
      <c r="G96" s="259"/>
      <c r="H96" s="262">
        <v>7</v>
      </c>
      <c r="I96" s="263"/>
      <c r="J96" s="259"/>
      <c r="K96" s="259"/>
      <c r="L96" s="264"/>
      <c r="M96" s="265"/>
      <c r="N96" s="266"/>
      <c r="O96" s="266"/>
      <c r="P96" s="266"/>
      <c r="Q96" s="266"/>
      <c r="R96" s="266"/>
      <c r="S96" s="266"/>
      <c r="T96" s="267"/>
      <c r="U96" s="14"/>
      <c r="V96" s="14"/>
      <c r="W96" s="14"/>
      <c r="X96" s="14"/>
      <c r="Y96" s="14"/>
      <c r="Z96" s="14"/>
      <c r="AA96" s="14"/>
      <c r="AB96" s="14"/>
      <c r="AC96" s="14"/>
      <c r="AD96" s="14"/>
      <c r="AE96" s="14"/>
      <c r="AT96" s="268" t="s">
        <v>248</v>
      </c>
      <c r="AU96" s="268" t="s">
        <v>89</v>
      </c>
      <c r="AV96" s="14" t="s">
        <v>242</v>
      </c>
      <c r="AW96" s="14" t="s">
        <v>41</v>
      </c>
      <c r="AX96" s="14" t="s">
        <v>87</v>
      </c>
      <c r="AY96" s="268" t="s">
        <v>235</v>
      </c>
    </row>
    <row r="97" s="2" customFormat="1" ht="21.75" customHeight="1">
      <c r="A97" s="39"/>
      <c r="B97" s="40"/>
      <c r="C97" s="229" t="s">
        <v>89</v>
      </c>
      <c r="D97" s="229" t="s">
        <v>238</v>
      </c>
      <c r="E97" s="230" t="s">
        <v>673</v>
      </c>
      <c r="F97" s="231" t="s">
        <v>674</v>
      </c>
      <c r="G97" s="232" t="s">
        <v>197</v>
      </c>
      <c r="H97" s="233">
        <v>640</v>
      </c>
      <c r="I97" s="234"/>
      <c r="J97" s="235">
        <f>ROUND(I97*H97,2)</f>
        <v>0</v>
      </c>
      <c r="K97" s="231" t="s">
        <v>241</v>
      </c>
      <c r="L97" s="45"/>
      <c r="M97" s="236" t="s">
        <v>39</v>
      </c>
      <c r="N97" s="237" t="s">
        <v>53</v>
      </c>
      <c r="O97" s="86"/>
      <c r="P97" s="238">
        <f>O97*H97</f>
        <v>0</v>
      </c>
      <c r="Q97" s="238">
        <v>0</v>
      </c>
      <c r="R97" s="238">
        <f>Q97*H97</f>
        <v>0</v>
      </c>
      <c r="S97" s="238">
        <v>0</v>
      </c>
      <c r="T97" s="239">
        <f>S97*H97</f>
        <v>0</v>
      </c>
      <c r="U97" s="39"/>
      <c r="V97" s="39"/>
      <c r="W97" s="39"/>
      <c r="X97" s="39"/>
      <c r="Y97" s="39"/>
      <c r="Z97" s="39"/>
      <c r="AA97" s="39"/>
      <c r="AB97" s="39"/>
      <c r="AC97" s="39"/>
      <c r="AD97" s="39"/>
      <c r="AE97" s="39"/>
      <c r="AR97" s="240" t="s">
        <v>242</v>
      </c>
      <c r="AT97" s="240" t="s">
        <v>238</v>
      </c>
      <c r="AU97" s="240" t="s">
        <v>89</v>
      </c>
      <c r="AY97" s="17" t="s">
        <v>235</v>
      </c>
      <c r="BE97" s="241">
        <f>IF(N97="základní",J97,0)</f>
        <v>0</v>
      </c>
      <c r="BF97" s="241">
        <f>IF(N97="snížená",J97,0)</f>
        <v>0</v>
      </c>
      <c r="BG97" s="241">
        <f>IF(N97="zákl. přenesená",J97,0)</f>
        <v>0</v>
      </c>
      <c r="BH97" s="241">
        <f>IF(N97="sníž. přenesená",J97,0)</f>
        <v>0</v>
      </c>
      <c r="BI97" s="241">
        <f>IF(N97="nulová",J97,0)</f>
        <v>0</v>
      </c>
      <c r="BJ97" s="17" t="s">
        <v>242</v>
      </c>
      <c r="BK97" s="241">
        <f>ROUND(I97*H97,2)</f>
        <v>0</v>
      </c>
      <c r="BL97" s="17" t="s">
        <v>242</v>
      </c>
      <c r="BM97" s="240" t="s">
        <v>925</v>
      </c>
    </row>
    <row r="98" s="2" customFormat="1">
      <c r="A98" s="39"/>
      <c r="B98" s="40"/>
      <c r="C98" s="41"/>
      <c r="D98" s="242" t="s">
        <v>244</v>
      </c>
      <c r="E98" s="41"/>
      <c r="F98" s="243" t="s">
        <v>676</v>
      </c>
      <c r="G98" s="41"/>
      <c r="H98" s="41"/>
      <c r="I98" s="149"/>
      <c r="J98" s="41"/>
      <c r="K98" s="41"/>
      <c r="L98" s="45"/>
      <c r="M98" s="244"/>
      <c r="N98" s="245"/>
      <c r="O98" s="86"/>
      <c r="P98" s="86"/>
      <c r="Q98" s="86"/>
      <c r="R98" s="86"/>
      <c r="S98" s="86"/>
      <c r="T98" s="87"/>
      <c r="U98" s="39"/>
      <c r="V98" s="39"/>
      <c r="W98" s="39"/>
      <c r="X98" s="39"/>
      <c r="Y98" s="39"/>
      <c r="Z98" s="39"/>
      <c r="AA98" s="39"/>
      <c r="AB98" s="39"/>
      <c r="AC98" s="39"/>
      <c r="AD98" s="39"/>
      <c r="AE98" s="39"/>
      <c r="AT98" s="17" t="s">
        <v>244</v>
      </c>
      <c r="AU98" s="17" t="s">
        <v>89</v>
      </c>
    </row>
    <row r="99" s="2" customFormat="1">
      <c r="A99" s="39"/>
      <c r="B99" s="40"/>
      <c r="C99" s="41"/>
      <c r="D99" s="242" t="s">
        <v>246</v>
      </c>
      <c r="E99" s="41"/>
      <c r="F99" s="246" t="s">
        <v>287</v>
      </c>
      <c r="G99" s="41"/>
      <c r="H99" s="41"/>
      <c r="I99" s="149"/>
      <c r="J99" s="41"/>
      <c r="K99" s="41"/>
      <c r="L99" s="45"/>
      <c r="M99" s="244"/>
      <c r="N99" s="245"/>
      <c r="O99" s="86"/>
      <c r="P99" s="86"/>
      <c r="Q99" s="86"/>
      <c r="R99" s="86"/>
      <c r="S99" s="86"/>
      <c r="T99" s="87"/>
      <c r="U99" s="39"/>
      <c r="V99" s="39"/>
      <c r="W99" s="39"/>
      <c r="X99" s="39"/>
      <c r="Y99" s="39"/>
      <c r="Z99" s="39"/>
      <c r="AA99" s="39"/>
      <c r="AB99" s="39"/>
      <c r="AC99" s="39"/>
      <c r="AD99" s="39"/>
      <c r="AE99" s="39"/>
      <c r="AT99" s="17" t="s">
        <v>246</v>
      </c>
      <c r="AU99" s="17" t="s">
        <v>89</v>
      </c>
    </row>
    <row r="100" s="13" customFormat="1">
      <c r="A100" s="13"/>
      <c r="B100" s="247"/>
      <c r="C100" s="248"/>
      <c r="D100" s="242" t="s">
        <v>248</v>
      </c>
      <c r="E100" s="249" t="s">
        <v>39</v>
      </c>
      <c r="F100" s="250" t="s">
        <v>926</v>
      </c>
      <c r="G100" s="248"/>
      <c r="H100" s="251">
        <v>640</v>
      </c>
      <c r="I100" s="252"/>
      <c r="J100" s="248"/>
      <c r="K100" s="248"/>
      <c r="L100" s="253"/>
      <c r="M100" s="254"/>
      <c r="N100" s="255"/>
      <c r="O100" s="255"/>
      <c r="P100" s="255"/>
      <c r="Q100" s="255"/>
      <c r="R100" s="255"/>
      <c r="S100" s="255"/>
      <c r="T100" s="256"/>
      <c r="U100" s="13"/>
      <c r="V100" s="13"/>
      <c r="W100" s="13"/>
      <c r="X100" s="13"/>
      <c r="Y100" s="13"/>
      <c r="Z100" s="13"/>
      <c r="AA100" s="13"/>
      <c r="AB100" s="13"/>
      <c r="AC100" s="13"/>
      <c r="AD100" s="13"/>
      <c r="AE100" s="13"/>
      <c r="AT100" s="257" t="s">
        <v>248</v>
      </c>
      <c r="AU100" s="257" t="s">
        <v>89</v>
      </c>
      <c r="AV100" s="13" t="s">
        <v>89</v>
      </c>
      <c r="AW100" s="13" t="s">
        <v>41</v>
      </c>
      <c r="AX100" s="13" t="s">
        <v>80</v>
      </c>
      <c r="AY100" s="257" t="s">
        <v>235</v>
      </c>
    </row>
    <row r="101" s="14" customFormat="1">
      <c r="A101" s="14"/>
      <c r="B101" s="258"/>
      <c r="C101" s="259"/>
      <c r="D101" s="242" t="s">
        <v>248</v>
      </c>
      <c r="E101" s="260" t="s">
        <v>913</v>
      </c>
      <c r="F101" s="261" t="s">
        <v>250</v>
      </c>
      <c r="G101" s="259"/>
      <c r="H101" s="262">
        <v>640</v>
      </c>
      <c r="I101" s="263"/>
      <c r="J101" s="259"/>
      <c r="K101" s="259"/>
      <c r="L101" s="264"/>
      <c r="M101" s="265"/>
      <c r="N101" s="266"/>
      <c r="O101" s="266"/>
      <c r="P101" s="266"/>
      <c r="Q101" s="266"/>
      <c r="R101" s="266"/>
      <c r="S101" s="266"/>
      <c r="T101" s="267"/>
      <c r="U101" s="14"/>
      <c r="V101" s="14"/>
      <c r="W101" s="14"/>
      <c r="X101" s="14"/>
      <c r="Y101" s="14"/>
      <c r="Z101" s="14"/>
      <c r="AA101" s="14"/>
      <c r="AB101" s="14"/>
      <c r="AC101" s="14"/>
      <c r="AD101" s="14"/>
      <c r="AE101" s="14"/>
      <c r="AT101" s="268" t="s">
        <v>248</v>
      </c>
      <c r="AU101" s="268" t="s">
        <v>89</v>
      </c>
      <c r="AV101" s="14" t="s">
        <v>242</v>
      </c>
      <c r="AW101" s="14" t="s">
        <v>41</v>
      </c>
      <c r="AX101" s="14" t="s">
        <v>87</v>
      </c>
      <c r="AY101" s="268" t="s">
        <v>235</v>
      </c>
    </row>
    <row r="102" s="2" customFormat="1" ht="21.75" customHeight="1">
      <c r="A102" s="39"/>
      <c r="B102" s="40"/>
      <c r="C102" s="269" t="s">
        <v>258</v>
      </c>
      <c r="D102" s="269" t="s">
        <v>290</v>
      </c>
      <c r="E102" s="270" t="s">
        <v>314</v>
      </c>
      <c r="F102" s="271" t="s">
        <v>315</v>
      </c>
      <c r="G102" s="272" t="s">
        <v>191</v>
      </c>
      <c r="H102" s="273">
        <v>2</v>
      </c>
      <c r="I102" s="274"/>
      <c r="J102" s="275">
        <f>ROUND(I102*H102,2)</f>
        <v>0</v>
      </c>
      <c r="K102" s="271" t="s">
        <v>241</v>
      </c>
      <c r="L102" s="276"/>
      <c r="M102" s="277" t="s">
        <v>39</v>
      </c>
      <c r="N102" s="278" t="s">
        <v>53</v>
      </c>
      <c r="O102" s="86"/>
      <c r="P102" s="238">
        <f>O102*H102</f>
        <v>0</v>
      </c>
      <c r="Q102" s="238">
        <v>0.2195</v>
      </c>
      <c r="R102" s="238">
        <f>Q102*H102</f>
        <v>0.439</v>
      </c>
      <c r="S102" s="238">
        <v>0</v>
      </c>
      <c r="T102" s="239">
        <f>S102*H102</f>
        <v>0</v>
      </c>
      <c r="U102" s="39"/>
      <c r="V102" s="39"/>
      <c r="W102" s="39"/>
      <c r="X102" s="39"/>
      <c r="Y102" s="39"/>
      <c r="Z102" s="39"/>
      <c r="AA102" s="39"/>
      <c r="AB102" s="39"/>
      <c r="AC102" s="39"/>
      <c r="AD102" s="39"/>
      <c r="AE102" s="39"/>
      <c r="AR102" s="240" t="s">
        <v>289</v>
      </c>
      <c r="AT102" s="240" t="s">
        <v>290</v>
      </c>
      <c r="AU102" s="240" t="s">
        <v>89</v>
      </c>
      <c r="AY102" s="17" t="s">
        <v>235</v>
      </c>
      <c r="BE102" s="241">
        <f>IF(N102="základní",J102,0)</f>
        <v>0</v>
      </c>
      <c r="BF102" s="241">
        <f>IF(N102="snížená",J102,0)</f>
        <v>0</v>
      </c>
      <c r="BG102" s="241">
        <f>IF(N102="zákl. přenesená",J102,0)</f>
        <v>0</v>
      </c>
      <c r="BH102" s="241">
        <f>IF(N102="sníž. přenesená",J102,0)</f>
        <v>0</v>
      </c>
      <c r="BI102" s="241">
        <f>IF(N102="nulová",J102,0)</f>
        <v>0</v>
      </c>
      <c r="BJ102" s="17" t="s">
        <v>242</v>
      </c>
      <c r="BK102" s="241">
        <f>ROUND(I102*H102,2)</f>
        <v>0</v>
      </c>
      <c r="BL102" s="17" t="s">
        <v>242</v>
      </c>
      <c r="BM102" s="240" t="s">
        <v>927</v>
      </c>
    </row>
    <row r="103" s="2" customFormat="1">
      <c r="A103" s="39"/>
      <c r="B103" s="40"/>
      <c r="C103" s="41"/>
      <c r="D103" s="242" t="s">
        <v>244</v>
      </c>
      <c r="E103" s="41"/>
      <c r="F103" s="243" t="s">
        <v>315</v>
      </c>
      <c r="G103" s="41"/>
      <c r="H103" s="41"/>
      <c r="I103" s="149"/>
      <c r="J103" s="41"/>
      <c r="K103" s="41"/>
      <c r="L103" s="45"/>
      <c r="M103" s="244"/>
      <c r="N103" s="245"/>
      <c r="O103" s="86"/>
      <c r="P103" s="86"/>
      <c r="Q103" s="86"/>
      <c r="R103" s="86"/>
      <c r="S103" s="86"/>
      <c r="T103" s="87"/>
      <c r="U103" s="39"/>
      <c r="V103" s="39"/>
      <c r="W103" s="39"/>
      <c r="X103" s="39"/>
      <c r="Y103" s="39"/>
      <c r="Z103" s="39"/>
      <c r="AA103" s="39"/>
      <c r="AB103" s="39"/>
      <c r="AC103" s="39"/>
      <c r="AD103" s="39"/>
      <c r="AE103" s="39"/>
      <c r="AT103" s="17" t="s">
        <v>244</v>
      </c>
      <c r="AU103" s="17" t="s">
        <v>89</v>
      </c>
    </row>
    <row r="104" s="13" customFormat="1">
      <c r="A104" s="13"/>
      <c r="B104" s="247"/>
      <c r="C104" s="248"/>
      <c r="D104" s="242" t="s">
        <v>248</v>
      </c>
      <c r="E104" s="249" t="s">
        <v>39</v>
      </c>
      <c r="F104" s="250" t="s">
        <v>928</v>
      </c>
      <c r="G104" s="248"/>
      <c r="H104" s="251">
        <v>2</v>
      </c>
      <c r="I104" s="252"/>
      <c r="J104" s="248"/>
      <c r="K104" s="248"/>
      <c r="L104" s="253"/>
      <c r="M104" s="254"/>
      <c r="N104" s="255"/>
      <c r="O104" s="255"/>
      <c r="P104" s="255"/>
      <c r="Q104" s="255"/>
      <c r="R104" s="255"/>
      <c r="S104" s="255"/>
      <c r="T104" s="256"/>
      <c r="U104" s="13"/>
      <c r="V104" s="13"/>
      <c r="W104" s="13"/>
      <c r="X104" s="13"/>
      <c r="Y104" s="13"/>
      <c r="Z104" s="13"/>
      <c r="AA104" s="13"/>
      <c r="AB104" s="13"/>
      <c r="AC104" s="13"/>
      <c r="AD104" s="13"/>
      <c r="AE104" s="13"/>
      <c r="AT104" s="257" t="s">
        <v>248</v>
      </c>
      <c r="AU104" s="257" t="s">
        <v>89</v>
      </c>
      <c r="AV104" s="13" t="s">
        <v>89</v>
      </c>
      <c r="AW104" s="13" t="s">
        <v>41</v>
      </c>
      <c r="AX104" s="13" t="s">
        <v>80</v>
      </c>
      <c r="AY104" s="257" t="s">
        <v>235</v>
      </c>
    </row>
    <row r="105" s="14" customFormat="1">
      <c r="A105" s="14"/>
      <c r="B105" s="258"/>
      <c r="C105" s="259"/>
      <c r="D105" s="242" t="s">
        <v>248</v>
      </c>
      <c r="E105" s="260" t="s">
        <v>917</v>
      </c>
      <c r="F105" s="261" t="s">
        <v>250</v>
      </c>
      <c r="G105" s="259"/>
      <c r="H105" s="262">
        <v>2</v>
      </c>
      <c r="I105" s="263"/>
      <c r="J105" s="259"/>
      <c r="K105" s="259"/>
      <c r="L105" s="264"/>
      <c r="M105" s="265"/>
      <c r="N105" s="266"/>
      <c r="O105" s="266"/>
      <c r="P105" s="266"/>
      <c r="Q105" s="266"/>
      <c r="R105" s="266"/>
      <c r="S105" s="266"/>
      <c r="T105" s="267"/>
      <c r="U105" s="14"/>
      <c r="V105" s="14"/>
      <c r="W105" s="14"/>
      <c r="X105" s="14"/>
      <c r="Y105" s="14"/>
      <c r="Z105" s="14"/>
      <c r="AA105" s="14"/>
      <c r="AB105" s="14"/>
      <c r="AC105" s="14"/>
      <c r="AD105" s="14"/>
      <c r="AE105" s="14"/>
      <c r="AT105" s="268" t="s">
        <v>248</v>
      </c>
      <c r="AU105" s="268" t="s">
        <v>89</v>
      </c>
      <c r="AV105" s="14" t="s">
        <v>242</v>
      </c>
      <c r="AW105" s="14" t="s">
        <v>41</v>
      </c>
      <c r="AX105" s="14" t="s">
        <v>87</v>
      </c>
      <c r="AY105" s="268" t="s">
        <v>235</v>
      </c>
    </row>
    <row r="106" s="2" customFormat="1" ht="21.75" customHeight="1">
      <c r="A106" s="39"/>
      <c r="B106" s="40"/>
      <c r="C106" s="269" t="s">
        <v>242</v>
      </c>
      <c r="D106" s="269" t="s">
        <v>290</v>
      </c>
      <c r="E106" s="270" t="s">
        <v>319</v>
      </c>
      <c r="F106" s="271" t="s">
        <v>320</v>
      </c>
      <c r="G106" s="272" t="s">
        <v>191</v>
      </c>
      <c r="H106" s="273">
        <v>5.3330000000000002</v>
      </c>
      <c r="I106" s="274"/>
      <c r="J106" s="275">
        <f>ROUND(I106*H106,2)</f>
        <v>0</v>
      </c>
      <c r="K106" s="271" t="s">
        <v>241</v>
      </c>
      <c r="L106" s="276"/>
      <c r="M106" s="277" t="s">
        <v>39</v>
      </c>
      <c r="N106" s="278" t="s">
        <v>53</v>
      </c>
      <c r="O106" s="86"/>
      <c r="P106" s="238">
        <f>O106*H106</f>
        <v>0</v>
      </c>
      <c r="Q106" s="238">
        <v>5.9268000000000001</v>
      </c>
      <c r="R106" s="238">
        <f>Q106*H106</f>
        <v>31.607624400000002</v>
      </c>
      <c r="S106" s="238">
        <v>0</v>
      </c>
      <c r="T106" s="239">
        <f>S106*H106</f>
        <v>0</v>
      </c>
      <c r="U106" s="39"/>
      <c r="V106" s="39"/>
      <c r="W106" s="39"/>
      <c r="X106" s="39"/>
      <c r="Y106" s="39"/>
      <c r="Z106" s="39"/>
      <c r="AA106" s="39"/>
      <c r="AB106" s="39"/>
      <c r="AC106" s="39"/>
      <c r="AD106" s="39"/>
      <c r="AE106" s="39"/>
      <c r="AR106" s="240" t="s">
        <v>289</v>
      </c>
      <c r="AT106" s="240" t="s">
        <v>290</v>
      </c>
      <c r="AU106" s="240" t="s">
        <v>89</v>
      </c>
      <c r="AY106" s="17" t="s">
        <v>235</v>
      </c>
      <c r="BE106" s="241">
        <f>IF(N106="základní",J106,0)</f>
        <v>0</v>
      </c>
      <c r="BF106" s="241">
        <f>IF(N106="snížená",J106,0)</f>
        <v>0</v>
      </c>
      <c r="BG106" s="241">
        <f>IF(N106="zákl. přenesená",J106,0)</f>
        <v>0</v>
      </c>
      <c r="BH106" s="241">
        <f>IF(N106="sníž. přenesená",J106,0)</f>
        <v>0</v>
      </c>
      <c r="BI106" s="241">
        <f>IF(N106="nulová",J106,0)</f>
        <v>0</v>
      </c>
      <c r="BJ106" s="17" t="s">
        <v>242</v>
      </c>
      <c r="BK106" s="241">
        <f>ROUND(I106*H106,2)</f>
        <v>0</v>
      </c>
      <c r="BL106" s="17" t="s">
        <v>242</v>
      </c>
      <c r="BM106" s="240" t="s">
        <v>929</v>
      </c>
    </row>
    <row r="107" s="2" customFormat="1">
      <c r="A107" s="39"/>
      <c r="B107" s="40"/>
      <c r="C107" s="41"/>
      <c r="D107" s="242" t="s">
        <v>244</v>
      </c>
      <c r="E107" s="41"/>
      <c r="F107" s="243" t="s">
        <v>320</v>
      </c>
      <c r="G107" s="41"/>
      <c r="H107" s="41"/>
      <c r="I107" s="149"/>
      <c r="J107" s="41"/>
      <c r="K107" s="41"/>
      <c r="L107" s="45"/>
      <c r="M107" s="244"/>
      <c r="N107" s="245"/>
      <c r="O107" s="86"/>
      <c r="P107" s="86"/>
      <c r="Q107" s="86"/>
      <c r="R107" s="86"/>
      <c r="S107" s="86"/>
      <c r="T107" s="87"/>
      <c r="U107" s="39"/>
      <c r="V107" s="39"/>
      <c r="W107" s="39"/>
      <c r="X107" s="39"/>
      <c r="Y107" s="39"/>
      <c r="Z107" s="39"/>
      <c r="AA107" s="39"/>
      <c r="AB107" s="39"/>
      <c r="AC107" s="39"/>
      <c r="AD107" s="39"/>
      <c r="AE107" s="39"/>
      <c r="AT107" s="17" t="s">
        <v>244</v>
      </c>
      <c r="AU107" s="17" t="s">
        <v>89</v>
      </c>
    </row>
    <row r="108" s="2" customFormat="1">
      <c r="A108" s="39"/>
      <c r="B108" s="40"/>
      <c r="C108" s="41"/>
      <c r="D108" s="242" t="s">
        <v>294</v>
      </c>
      <c r="E108" s="41"/>
      <c r="F108" s="246" t="s">
        <v>301</v>
      </c>
      <c r="G108" s="41"/>
      <c r="H108" s="41"/>
      <c r="I108" s="149"/>
      <c r="J108" s="41"/>
      <c r="K108" s="41"/>
      <c r="L108" s="45"/>
      <c r="M108" s="244"/>
      <c r="N108" s="245"/>
      <c r="O108" s="86"/>
      <c r="P108" s="86"/>
      <c r="Q108" s="86"/>
      <c r="R108" s="86"/>
      <c r="S108" s="86"/>
      <c r="T108" s="87"/>
      <c r="U108" s="39"/>
      <c r="V108" s="39"/>
      <c r="W108" s="39"/>
      <c r="X108" s="39"/>
      <c r="Y108" s="39"/>
      <c r="Z108" s="39"/>
      <c r="AA108" s="39"/>
      <c r="AB108" s="39"/>
      <c r="AC108" s="39"/>
      <c r="AD108" s="39"/>
      <c r="AE108" s="39"/>
      <c r="AT108" s="17" t="s">
        <v>294</v>
      </c>
      <c r="AU108" s="17" t="s">
        <v>89</v>
      </c>
    </row>
    <row r="109" s="13" customFormat="1">
      <c r="A109" s="13"/>
      <c r="B109" s="247"/>
      <c r="C109" s="248"/>
      <c r="D109" s="242" t="s">
        <v>248</v>
      </c>
      <c r="E109" s="249" t="s">
        <v>39</v>
      </c>
      <c r="F109" s="250" t="s">
        <v>930</v>
      </c>
      <c r="G109" s="248"/>
      <c r="H109" s="251">
        <v>5.3330000000000002</v>
      </c>
      <c r="I109" s="252"/>
      <c r="J109" s="248"/>
      <c r="K109" s="248"/>
      <c r="L109" s="253"/>
      <c r="M109" s="254"/>
      <c r="N109" s="255"/>
      <c r="O109" s="255"/>
      <c r="P109" s="255"/>
      <c r="Q109" s="255"/>
      <c r="R109" s="255"/>
      <c r="S109" s="255"/>
      <c r="T109" s="256"/>
      <c r="U109" s="13"/>
      <c r="V109" s="13"/>
      <c r="W109" s="13"/>
      <c r="X109" s="13"/>
      <c r="Y109" s="13"/>
      <c r="Z109" s="13"/>
      <c r="AA109" s="13"/>
      <c r="AB109" s="13"/>
      <c r="AC109" s="13"/>
      <c r="AD109" s="13"/>
      <c r="AE109" s="13"/>
      <c r="AT109" s="257" t="s">
        <v>248</v>
      </c>
      <c r="AU109" s="257" t="s">
        <v>89</v>
      </c>
      <c r="AV109" s="13" t="s">
        <v>89</v>
      </c>
      <c r="AW109" s="13" t="s">
        <v>41</v>
      </c>
      <c r="AX109" s="13" t="s">
        <v>80</v>
      </c>
      <c r="AY109" s="257" t="s">
        <v>235</v>
      </c>
    </row>
    <row r="110" s="14" customFormat="1">
      <c r="A110" s="14"/>
      <c r="B110" s="258"/>
      <c r="C110" s="259"/>
      <c r="D110" s="242" t="s">
        <v>248</v>
      </c>
      <c r="E110" s="260" t="s">
        <v>39</v>
      </c>
      <c r="F110" s="261" t="s">
        <v>250</v>
      </c>
      <c r="G110" s="259"/>
      <c r="H110" s="262">
        <v>5.3330000000000002</v>
      </c>
      <c r="I110" s="263"/>
      <c r="J110" s="259"/>
      <c r="K110" s="259"/>
      <c r="L110" s="264"/>
      <c r="M110" s="265"/>
      <c r="N110" s="266"/>
      <c r="O110" s="266"/>
      <c r="P110" s="266"/>
      <c r="Q110" s="266"/>
      <c r="R110" s="266"/>
      <c r="S110" s="266"/>
      <c r="T110" s="267"/>
      <c r="U110" s="14"/>
      <c r="V110" s="14"/>
      <c r="W110" s="14"/>
      <c r="X110" s="14"/>
      <c r="Y110" s="14"/>
      <c r="Z110" s="14"/>
      <c r="AA110" s="14"/>
      <c r="AB110" s="14"/>
      <c r="AC110" s="14"/>
      <c r="AD110" s="14"/>
      <c r="AE110" s="14"/>
      <c r="AT110" s="268" t="s">
        <v>248</v>
      </c>
      <c r="AU110" s="268" t="s">
        <v>89</v>
      </c>
      <c r="AV110" s="14" t="s">
        <v>242</v>
      </c>
      <c r="AW110" s="14" t="s">
        <v>41</v>
      </c>
      <c r="AX110" s="14" t="s">
        <v>87</v>
      </c>
      <c r="AY110" s="268" t="s">
        <v>235</v>
      </c>
    </row>
    <row r="111" s="2" customFormat="1" ht="21.75" customHeight="1">
      <c r="A111" s="39"/>
      <c r="B111" s="40"/>
      <c r="C111" s="269" t="s">
        <v>236</v>
      </c>
      <c r="D111" s="269" t="s">
        <v>290</v>
      </c>
      <c r="E111" s="270" t="s">
        <v>303</v>
      </c>
      <c r="F111" s="271" t="s">
        <v>304</v>
      </c>
      <c r="G111" s="272" t="s">
        <v>191</v>
      </c>
      <c r="H111" s="273">
        <v>1135</v>
      </c>
      <c r="I111" s="274"/>
      <c r="J111" s="275">
        <f>ROUND(I111*H111,2)</f>
        <v>0</v>
      </c>
      <c r="K111" s="271" t="s">
        <v>241</v>
      </c>
      <c r="L111" s="276"/>
      <c r="M111" s="277" t="s">
        <v>39</v>
      </c>
      <c r="N111" s="278" t="s">
        <v>53</v>
      </c>
      <c r="O111" s="86"/>
      <c r="P111" s="238">
        <f>O111*H111</f>
        <v>0</v>
      </c>
      <c r="Q111" s="238">
        <v>0.00018000000000000001</v>
      </c>
      <c r="R111" s="238">
        <f>Q111*H111</f>
        <v>0.20430000000000001</v>
      </c>
      <c r="S111" s="238">
        <v>0</v>
      </c>
      <c r="T111" s="239">
        <f>S111*H111</f>
        <v>0</v>
      </c>
      <c r="U111" s="39"/>
      <c r="V111" s="39"/>
      <c r="W111" s="39"/>
      <c r="X111" s="39"/>
      <c r="Y111" s="39"/>
      <c r="Z111" s="39"/>
      <c r="AA111" s="39"/>
      <c r="AB111" s="39"/>
      <c r="AC111" s="39"/>
      <c r="AD111" s="39"/>
      <c r="AE111" s="39"/>
      <c r="AR111" s="240" t="s">
        <v>289</v>
      </c>
      <c r="AT111" s="240" t="s">
        <v>290</v>
      </c>
      <c r="AU111" s="240" t="s">
        <v>89</v>
      </c>
      <c r="AY111" s="17" t="s">
        <v>235</v>
      </c>
      <c r="BE111" s="241">
        <f>IF(N111="základní",J111,0)</f>
        <v>0</v>
      </c>
      <c r="BF111" s="241">
        <f>IF(N111="snížená",J111,0)</f>
        <v>0</v>
      </c>
      <c r="BG111" s="241">
        <f>IF(N111="zákl. přenesená",J111,0)</f>
        <v>0</v>
      </c>
      <c r="BH111" s="241">
        <f>IF(N111="sníž. přenesená",J111,0)</f>
        <v>0</v>
      </c>
      <c r="BI111" s="241">
        <f>IF(N111="nulová",J111,0)</f>
        <v>0</v>
      </c>
      <c r="BJ111" s="17" t="s">
        <v>242</v>
      </c>
      <c r="BK111" s="241">
        <f>ROUND(I111*H111,2)</f>
        <v>0</v>
      </c>
      <c r="BL111" s="17" t="s">
        <v>242</v>
      </c>
      <c r="BM111" s="240" t="s">
        <v>931</v>
      </c>
    </row>
    <row r="112" s="2" customFormat="1">
      <c r="A112" s="39"/>
      <c r="B112" s="40"/>
      <c r="C112" s="41"/>
      <c r="D112" s="242" t="s">
        <v>244</v>
      </c>
      <c r="E112" s="41"/>
      <c r="F112" s="243" t="s">
        <v>304</v>
      </c>
      <c r="G112" s="41"/>
      <c r="H112" s="41"/>
      <c r="I112" s="149"/>
      <c r="J112" s="41"/>
      <c r="K112" s="41"/>
      <c r="L112" s="45"/>
      <c r="M112" s="244"/>
      <c r="N112" s="245"/>
      <c r="O112" s="86"/>
      <c r="P112" s="86"/>
      <c r="Q112" s="86"/>
      <c r="R112" s="86"/>
      <c r="S112" s="86"/>
      <c r="T112" s="87"/>
      <c r="U112" s="39"/>
      <c r="V112" s="39"/>
      <c r="W112" s="39"/>
      <c r="X112" s="39"/>
      <c r="Y112" s="39"/>
      <c r="Z112" s="39"/>
      <c r="AA112" s="39"/>
      <c r="AB112" s="39"/>
      <c r="AC112" s="39"/>
      <c r="AD112" s="39"/>
      <c r="AE112" s="39"/>
      <c r="AT112" s="17" t="s">
        <v>244</v>
      </c>
      <c r="AU112" s="17" t="s">
        <v>89</v>
      </c>
    </row>
    <row r="113" s="13" customFormat="1">
      <c r="A113" s="13"/>
      <c r="B113" s="247"/>
      <c r="C113" s="248"/>
      <c r="D113" s="242" t="s">
        <v>248</v>
      </c>
      <c r="E113" s="249" t="s">
        <v>39</v>
      </c>
      <c r="F113" s="250" t="s">
        <v>932</v>
      </c>
      <c r="G113" s="248"/>
      <c r="H113" s="251">
        <v>1135</v>
      </c>
      <c r="I113" s="252"/>
      <c r="J113" s="248"/>
      <c r="K113" s="248"/>
      <c r="L113" s="253"/>
      <c r="M113" s="254"/>
      <c r="N113" s="255"/>
      <c r="O113" s="255"/>
      <c r="P113" s="255"/>
      <c r="Q113" s="255"/>
      <c r="R113" s="255"/>
      <c r="S113" s="255"/>
      <c r="T113" s="256"/>
      <c r="U113" s="13"/>
      <c r="V113" s="13"/>
      <c r="W113" s="13"/>
      <c r="X113" s="13"/>
      <c r="Y113" s="13"/>
      <c r="Z113" s="13"/>
      <c r="AA113" s="13"/>
      <c r="AB113" s="13"/>
      <c r="AC113" s="13"/>
      <c r="AD113" s="13"/>
      <c r="AE113" s="13"/>
      <c r="AT113" s="257" t="s">
        <v>248</v>
      </c>
      <c r="AU113" s="257" t="s">
        <v>89</v>
      </c>
      <c r="AV113" s="13" t="s">
        <v>89</v>
      </c>
      <c r="AW113" s="13" t="s">
        <v>41</v>
      </c>
      <c r="AX113" s="13" t="s">
        <v>80</v>
      </c>
      <c r="AY113" s="257" t="s">
        <v>235</v>
      </c>
    </row>
    <row r="114" s="14" customFormat="1">
      <c r="A114" s="14"/>
      <c r="B114" s="258"/>
      <c r="C114" s="259"/>
      <c r="D114" s="242" t="s">
        <v>248</v>
      </c>
      <c r="E114" s="260" t="s">
        <v>918</v>
      </c>
      <c r="F114" s="261" t="s">
        <v>250</v>
      </c>
      <c r="G114" s="259"/>
      <c r="H114" s="262">
        <v>1135</v>
      </c>
      <c r="I114" s="263"/>
      <c r="J114" s="259"/>
      <c r="K114" s="259"/>
      <c r="L114" s="264"/>
      <c r="M114" s="265"/>
      <c r="N114" s="266"/>
      <c r="O114" s="266"/>
      <c r="P114" s="266"/>
      <c r="Q114" s="266"/>
      <c r="R114" s="266"/>
      <c r="S114" s="266"/>
      <c r="T114" s="267"/>
      <c r="U114" s="14"/>
      <c r="V114" s="14"/>
      <c r="W114" s="14"/>
      <c r="X114" s="14"/>
      <c r="Y114" s="14"/>
      <c r="Z114" s="14"/>
      <c r="AA114" s="14"/>
      <c r="AB114" s="14"/>
      <c r="AC114" s="14"/>
      <c r="AD114" s="14"/>
      <c r="AE114" s="14"/>
      <c r="AT114" s="268" t="s">
        <v>248</v>
      </c>
      <c r="AU114" s="268" t="s">
        <v>89</v>
      </c>
      <c r="AV114" s="14" t="s">
        <v>242</v>
      </c>
      <c r="AW114" s="14" t="s">
        <v>41</v>
      </c>
      <c r="AX114" s="14" t="s">
        <v>87</v>
      </c>
      <c r="AY114" s="268" t="s">
        <v>235</v>
      </c>
    </row>
    <row r="115" s="2" customFormat="1" ht="21.75" customHeight="1">
      <c r="A115" s="39"/>
      <c r="B115" s="40"/>
      <c r="C115" s="269" t="s">
        <v>275</v>
      </c>
      <c r="D115" s="269" t="s">
        <v>290</v>
      </c>
      <c r="E115" s="270" t="s">
        <v>308</v>
      </c>
      <c r="F115" s="271" t="s">
        <v>309</v>
      </c>
      <c r="G115" s="272" t="s">
        <v>191</v>
      </c>
      <c r="H115" s="273">
        <v>100</v>
      </c>
      <c r="I115" s="274"/>
      <c r="J115" s="275">
        <f>ROUND(I115*H115,2)</f>
        <v>0</v>
      </c>
      <c r="K115" s="271" t="s">
        <v>241</v>
      </c>
      <c r="L115" s="276"/>
      <c r="M115" s="277" t="s">
        <v>39</v>
      </c>
      <c r="N115" s="278" t="s">
        <v>53</v>
      </c>
      <c r="O115" s="86"/>
      <c r="P115" s="238">
        <f>O115*H115</f>
        <v>0</v>
      </c>
      <c r="Q115" s="238">
        <v>0.00123</v>
      </c>
      <c r="R115" s="238">
        <f>Q115*H115</f>
        <v>0.123</v>
      </c>
      <c r="S115" s="238">
        <v>0</v>
      </c>
      <c r="T115" s="239">
        <f>S115*H115</f>
        <v>0</v>
      </c>
      <c r="U115" s="39"/>
      <c r="V115" s="39"/>
      <c r="W115" s="39"/>
      <c r="X115" s="39"/>
      <c r="Y115" s="39"/>
      <c r="Z115" s="39"/>
      <c r="AA115" s="39"/>
      <c r="AB115" s="39"/>
      <c r="AC115" s="39"/>
      <c r="AD115" s="39"/>
      <c r="AE115" s="39"/>
      <c r="AR115" s="240" t="s">
        <v>289</v>
      </c>
      <c r="AT115" s="240" t="s">
        <v>290</v>
      </c>
      <c r="AU115" s="240" t="s">
        <v>89</v>
      </c>
      <c r="AY115" s="17" t="s">
        <v>235</v>
      </c>
      <c r="BE115" s="241">
        <f>IF(N115="základní",J115,0)</f>
        <v>0</v>
      </c>
      <c r="BF115" s="241">
        <f>IF(N115="snížená",J115,0)</f>
        <v>0</v>
      </c>
      <c r="BG115" s="241">
        <f>IF(N115="zákl. přenesená",J115,0)</f>
        <v>0</v>
      </c>
      <c r="BH115" s="241">
        <f>IF(N115="sníž. přenesená",J115,0)</f>
        <v>0</v>
      </c>
      <c r="BI115" s="241">
        <f>IF(N115="nulová",J115,0)</f>
        <v>0</v>
      </c>
      <c r="BJ115" s="17" t="s">
        <v>242</v>
      </c>
      <c r="BK115" s="241">
        <f>ROUND(I115*H115,2)</f>
        <v>0</v>
      </c>
      <c r="BL115" s="17" t="s">
        <v>242</v>
      </c>
      <c r="BM115" s="240" t="s">
        <v>933</v>
      </c>
    </row>
    <row r="116" s="2" customFormat="1">
      <c r="A116" s="39"/>
      <c r="B116" s="40"/>
      <c r="C116" s="41"/>
      <c r="D116" s="242" t="s">
        <v>244</v>
      </c>
      <c r="E116" s="41"/>
      <c r="F116" s="243" t="s">
        <v>309</v>
      </c>
      <c r="G116" s="41"/>
      <c r="H116" s="41"/>
      <c r="I116" s="149"/>
      <c r="J116" s="41"/>
      <c r="K116" s="41"/>
      <c r="L116" s="45"/>
      <c r="M116" s="244"/>
      <c r="N116" s="245"/>
      <c r="O116" s="86"/>
      <c r="P116" s="86"/>
      <c r="Q116" s="86"/>
      <c r="R116" s="86"/>
      <c r="S116" s="86"/>
      <c r="T116" s="87"/>
      <c r="U116" s="39"/>
      <c r="V116" s="39"/>
      <c r="W116" s="39"/>
      <c r="X116" s="39"/>
      <c r="Y116" s="39"/>
      <c r="Z116" s="39"/>
      <c r="AA116" s="39"/>
      <c r="AB116" s="39"/>
      <c r="AC116" s="39"/>
      <c r="AD116" s="39"/>
      <c r="AE116" s="39"/>
      <c r="AT116" s="17" t="s">
        <v>244</v>
      </c>
      <c r="AU116" s="17" t="s">
        <v>89</v>
      </c>
    </row>
    <row r="117" s="13" customFormat="1">
      <c r="A117" s="13"/>
      <c r="B117" s="247"/>
      <c r="C117" s="248"/>
      <c r="D117" s="242" t="s">
        <v>248</v>
      </c>
      <c r="E117" s="249" t="s">
        <v>39</v>
      </c>
      <c r="F117" s="250" t="s">
        <v>934</v>
      </c>
      <c r="G117" s="248"/>
      <c r="H117" s="251">
        <v>100</v>
      </c>
      <c r="I117" s="252"/>
      <c r="J117" s="248"/>
      <c r="K117" s="248"/>
      <c r="L117" s="253"/>
      <c r="M117" s="254"/>
      <c r="N117" s="255"/>
      <c r="O117" s="255"/>
      <c r="P117" s="255"/>
      <c r="Q117" s="255"/>
      <c r="R117" s="255"/>
      <c r="S117" s="255"/>
      <c r="T117" s="256"/>
      <c r="U117" s="13"/>
      <c r="V117" s="13"/>
      <c r="W117" s="13"/>
      <c r="X117" s="13"/>
      <c r="Y117" s="13"/>
      <c r="Z117" s="13"/>
      <c r="AA117" s="13"/>
      <c r="AB117" s="13"/>
      <c r="AC117" s="13"/>
      <c r="AD117" s="13"/>
      <c r="AE117" s="13"/>
      <c r="AT117" s="257" t="s">
        <v>248</v>
      </c>
      <c r="AU117" s="257" t="s">
        <v>89</v>
      </c>
      <c r="AV117" s="13" t="s">
        <v>89</v>
      </c>
      <c r="AW117" s="13" t="s">
        <v>41</v>
      </c>
      <c r="AX117" s="13" t="s">
        <v>80</v>
      </c>
      <c r="AY117" s="257" t="s">
        <v>235</v>
      </c>
    </row>
    <row r="118" s="14" customFormat="1">
      <c r="A118" s="14"/>
      <c r="B118" s="258"/>
      <c r="C118" s="259"/>
      <c r="D118" s="242" t="s">
        <v>248</v>
      </c>
      <c r="E118" s="260" t="s">
        <v>851</v>
      </c>
      <c r="F118" s="261" t="s">
        <v>250</v>
      </c>
      <c r="G118" s="259"/>
      <c r="H118" s="262">
        <v>100</v>
      </c>
      <c r="I118" s="263"/>
      <c r="J118" s="259"/>
      <c r="K118" s="259"/>
      <c r="L118" s="264"/>
      <c r="M118" s="265"/>
      <c r="N118" s="266"/>
      <c r="O118" s="266"/>
      <c r="P118" s="266"/>
      <c r="Q118" s="266"/>
      <c r="R118" s="266"/>
      <c r="S118" s="266"/>
      <c r="T118" s="267"/>
      <c r="U118" s="14"/>
      <c r="V118" s="14"/>
      <c r="W118" s="14"/>
      <c r="X118" s="14"/>
      <c r="Y118" s="14"/>
      <c r="Z118" s="14"/>
      <c r="AA118" s="14"/>
      <c r="AB118" s="14"/>
      <c r="AC118" s="14"/>
      <c r="AD118" s="14"/>
      <c r="AE118" s="14"/>
      <c r="AT118" s="268" t="s">
        <v>248</v>
      </c>
      <c r="AU118" s="268" t="s">
        <v>89</v>
      </c>
      <c r="AV118" s="14" t="s">
        <v>242</v>
      </c>
      <c r="AW118" s="14" t="s">
        <v>41</v>
      </c>
      <c r="AX118" s="14" t="s">
        <v>87</v>
      </c>
      <c r="AY118" s="268" t="s">
        <v>235</v>
      </c>
    </row>
    <row r="119" s="2" customFormat="1" ht="21.75" customHeight="1">
      <c r="A119" s="39"/>
      <c r="B119" s="40"/>
      <c r="C119" s="229" t="s">
        <v>282</v>
      </c>
      <c r="D119" s="229" t="s">
        <v>238</v>
      </c>
      <c r="E119" s="230" t="s">
        <v>324</v>
      </c>
      <c r="F119" s="231" t="s">
        <v>325</v>
      </c>
      <c r="G119" s="232" t="s">
        <v>191</v>
      </c>
      <c r="H119" s="233">
        <v>110</v>
      </c>
      <c r="I119" s="234"/>
      <c r="J119" s="235">
        <f>ROUND(I119*H119,2)</f>
        <v>0</v>
      </c>
      <c r="K119" s="231" t="s">
        <v>241</v>
      </c>
      <c r="L119" s="45"/>
      <c r="M119" s="236" t="s">
        <v>39</v>
      </c>
      <c r="N119" s="237" t="s">
        <v>53</v>
      </c>
      <c r="O119" s="86"/>
      <c r="P119" s="238">
        <f>O119*H119</f>
        <v>0</v>
      </c>
      <c r="Q119" s="238">
        <v>0</v>
      </c>
      <c r="R119" s="238">
        <f>Q119*H119</f>
        <v>0</v>
      </c>
      <c r="S119" s="238">
        <v>0</v>
      </c>
      <c r="T119" s="239">
        <f>S119*H119</f>
        <v>0</v>
      </c>
      <c r="U119" s="39"/>
      <c r="V119" s="39"/>
      <c r="W119" s="39"/>
      <c r="X119" s="39"/>
      <c r="Y119" s="39"/>
      <c r="Z119" s="39"/>
      <c r="AA119" s="39"/>
      <c r="AB119" s="39"/>
      <c r="AC119" s="39"/>
      <c r="AD119" s="39"/>
      <c r="AE119" s="39"/>
      <c r="AR119" s="240" t="s">
        <v>242</v>
      </c>
      <c r="AT119" s="240" t="s">
        <v>238</v>
      </c>
      <c r="AU119" s="240" t="s">
        <v>89</v>
      </c>
      <c r="AY119" s="17" t="s">
        <v>235</v>
      </c>
      <c r="BE119" s="241">
        <f>IF(N119="základní",J119,0)</f>
        <v>0</v>
      </c>
      <c r="BF119" s="241">
        <f>IF(N119="snížená",J119,0)</f>
        <v>0</v>
      </c>
      <c r="BG119" s="241">
        <f>IF(N119="zákl. přenesená",J119,0)</f>
        <v>0</v>
      </c>
      <c r="BH119" s="241">
        <f>IF(N119="sníž. přenesená",J119,0)</f>
        <v>0</v>
      </c>
      <c r="BI119" s="241">
        <f>IF(N119="nulová",J119,0)</f>
        <v>0</v>
      </c>
      <c r="BJ119" s="17" t="s">
        <v>242</v>
      </c>
      <c r="BK119" s="241">
        <f>ROUND(I119*H119,2)</f>
        <v>0</v>
      </c>
      <c r="BL119" s="17" t="s">
        <v>242</v>
      </c>
      <c r="BM119" s="240" t="s">
        <v>935</v>
      </c>
    </row>
    <row r="120" s="2" customFormat="1">
      <c r="A120" s="39"/>
      <c r="B120" s="40"/>
      <c r="C120" s="41"/>
      <c r="D120" s="242" t="s">
        <v>244</v>
      </c>
      <c r="E120" s="41"/>
      <c r="F120" s="243" t="s">
        <v>327</v>
      </c>
      <c r="G120" s="41"/>
      <c r="H120" s="41"/>
      <c r="I120" s="149"/>
      <c r="J120" s="41"/>
      <c r="K120" s="41"/>
      <c r="L120" s="45"/>
      <c r="M120" s="244"/>
      <c r="N120" s="245"/>
      <c r="O120" s="86"/>
      <c r="P120" s="86"/>
      <c r="Q120" s="86"/>
      <c r="R120" s="86"/>
      <c r="S120" s="86"/>
      <c r="T120" s="87"/>
      <c r="U120" s="39"/>
      <c r="V120" s="39"/>
      <c r="W120" s="39"/>
      <c r="X120" s="39"/>
      <c r="Y120" s="39"/>
      <c r="Z120" s="39"/>
      <c r="AA120" s="39"/>
      <c r="AB120" s="39"/>
      <c r="AC120" s="39"/>
      <c r="AD120" s="39"/>
      <c r="AE120" s="39"/>
      <c r="AT120" s="17" t="s">
        <v>244</v>
      </c>
      <c r="AU120" s="17" t="s">
        <v>89</v>
      </c>
    </row>
    <row r="121" s="2" customFormat="1">
      <c r="A121" s="39"/>
      <c r="B121" s="40"/>
      <c r="C121" s="41"/>
      <c r="D121" s="242" t="s">
        <v>246</v>
      </c>
      <c r="E121" s="41"/>
      <c r="F121" s="246" t="s">
        <v>328</v>
      </c>
      <c r="G121" s="41"/>
      <c r="H121" s="41"/>
      <c r="I121" s="149"/>
      <c r="J121" s="41"/>
      <c r="K121" s="41"/>
      <c r="L121" s="45"/>
      <c r="M121" s="244"/>
      <c r="N121" s="245"/>
      <c r="O121" s="86"/>
      <c r="P121" s="86"/>
      <c r="Q121" s="86"/>
      <c r="R121" s="86"/>
      <c r="S121" s="86"/>
      <c r="T121" s="87"/>
      <c r="U121" s="39"/>
      <c r="V121" s="39"/>
      <c r="W121" s="39"/>
      <c r="X121" s="39"/>
      <c r="Y121" s="39"/>
      <c r="Z121" s="39"/>
      <c r="AA121" s="39"/>
      <c r="AB121" s="39"/>
      <c r="AC121" s="39"/>
      <c r="AD121" s="39"/>
      <c r="AE121" s="39"/>
      <c r="AT121" s="17" t="s">
        <v>246</v>
      </c>
      <c r="AU121" s="17" t="s">
        <v>89</v>
      </c>
    </row>
    <row r="122" s="13" customFormat="1">
      <c r="A122" s="13"/>
      <c r="B122" s="247"/>
      <c r="C122" s="248"/>
      <c r="D122" s="242" t="s">
        <v>248</v>
      </c>
      <c r="E122" s="249" t="s">
        <v>39</v>
      </c>
      <c r="F122" s="250" t="s">
        <v>936</v>
      </c>
      <c r="G122" s="248"/>
      <c r="H122" s="251">
        <v>110</v>
      </c>
      <c r="I122" s="252"/>
      <c r="J122" s="248"/>
      <c r="K122" s="248"/>
      <c r="L122" s="253"/>
      <c r="M122" s="254"/>
      <c r="N122" s="255"/>
      <c r="O122" s="255"/>
      <c r="P122" s="255"/>
      <c r="Q122" s="255"/>
      <c r="R122" s="255"/>
      <c r="S122" s="255"/>
      <c r="T122" s="256"/>
      <c r="U122" s="13"/>
      <c r="V122" s="13"/>
      <c r="W122" s="13"/>
      <c r="X122" s="13"/>
      <c r="Y122" s="13"/>
      <c r="Z122" s="13"/>
      <c r="AA122" s="13"/>
      <c r="AB122" s="13"/>
      <c r="AC122" s="13"/>
      <c r="AD122" s="13"/>
      <c r="AE122" s="13"/>
      <c r="AT122" s="257" t="s">
        <v>248</v>
      </c>
      <c r="AU122" s="257" t="s">
        <v>89</v>
      </c>
      <c r="AV122" s="13" t="s">
        <v>89</v>
      </c>
      <c r="AW122" s="13" t="s">
        <v>41</v>
      </c>
      <c r="AX122" s="13" t="s">
        <v>80</v>
      </c>
      <c r="AY122" s="257" t="s">
        <v>235</v>
      </c>
    </row>
    <row r="123" s="14" customFormat="1">
      <c r="A123" s="14"/>
      <c r="B123" s="258"/>
      <c r="C123" s="259"/>
      <c r="D123" s="242" t="s">
        <v>248</v>
      </c>
      <c r="E123" s="260" t="s">
        <v>39</v>
      </c>
      <c r="F123" s="261" t="s">
        <v>250</v>
      </c>
      <c r="G123" s="259"/>
      <c r="H123" s="262">
        <v>110</v>
      </c>
      <c r="I123" s="263"/>
      <c r="J123" s="259"/>
      <c r="K123" s="259"/>
      <c r="L123" s="264"/>
      <c r="M123" s="265"/>
      <c r="N123" s="266"/>
      <c r="O123" s="266"/>
      <c r="P123" s="266"/>
      <c r="Q123" s="266"/>
      <c r="R123" s="266"/>
      <c r="S123" s="266"/>
      <c r="T123" s="267"/>
      <c r="U123" s="14"/>
      <c r="V123" s="14"/>
      <c r="W123" s="14"/>
      <c r="X123" s="14"/>
      <c r="Y123" s="14"/>
      <c r="Z123" s="14"/>
      <c r="AA123" s="14"/>
      <c r="AB123" s="14"/>
      <c r="AC123" s="14"/>
      <c r="AD123" s="14"/>
      <c r="AE123" s="14"/>
      <c r="AT123" s="268" t="s">
        <v>248</v>
      </c>
      <c r="AU123" s="268" t="s">
        <v>89</v>
      </c>
      <c r="AV123" s="14" t="s">
        <v>242</v>
      </c>
      <c r="AW123" s="14" t="s">
        <v>41</v>
      </c>
      <c r="AX123" s="14" t="s">
        <v>87</v>
      </c>
      <c r="AY123" s="268" t="s">
        <v>235</v>
      </c>
    </row>
    <row r="124" s="2" customFormat="1" ht="21.75" customHeight="1">
      <c r="A124" s="39"/>
      <c r="B124" s="40"/>
      <c r="C124" s="229" t="s">
        <v>289</v>
      </c>
      <c r="D124" s="229" t="s">
        <v>238</v>
      </c>
      <c r="E124" s="230" t="s">
        <v>698</v>
      </c>
      <c r="F124" s="231" t="s">
        <v>699</v>
      </c>
      <c r="G124" s="232" t="s">
        <v>191</v>
      </c>
      <c r="H124" s="233">
        <v>100</v>
      </c>
      <c r="I124" s="234"/>
      <c r="J124" s="235">
        <f>ROUND(I124*H124,2)</f>
        <v>0</v>
      </c>
      <c r="K124" s="231" t="s">
        <v>241</v>
      </c>
      <c r="L124" s="45"/>
      <c r="M124" s="236" t="s">
        <v>39</v>
      </c>
      <c r="N124" s="237" t="s">
        <v>53</v>
      </c>
      <c r="O124" s="86"/>
      <c r="P124" s="238">
        <f>O124*H124</f>
        <v>0</v>
      </c>
      <c r="Q124" s="238">
        <v>0</v>
      </c>
      <c r="R124" s="238">
        <f>Q124*H124</f>
        <v>0</v>
      </c>
      <c r="S124" s="238">
        <v>0</v>
      </c>
      <c r="T124" s="239">
        <f>S124*H124</f>
        <v>0</v>
      </c>
      <c r="U124" s="39"/>
      <c r="V124" s="39"/>
      <c r="W124" s="39"/>
      <c r="X124" s="39"/>
      <c r="Y124" s="39"/>
      <c r="Z124" s="39"/>
      <c r="AA124" s="39"/>
      <c r="AB124" s="39"/>
      <c r="AC124" s="39"/>
      <c r="AD124" s="39"/>
      <c r="AE124" s="39"/>
      <c r="AR124" s="240" t="s">
        <v>242</v>
      </c>
      <c r="AT124" s="240" t="s">
        <v>238</v>
      </c>
      <c r="AU124" s="240" t="s">
        <v>89</v>
      </c>
      <c r="AY124" s="17" t="s">
        <v>235</v>
      </c>
      <c r="BE124" s="241">
        <f>IF(N124="základní",J124,0)</f>
        <v>0</v>
      </c>
      <c r="BF124" s="241">
        <f>IF(N124="snížená",J124,0)</f>
        <v>0</v>
      </c>
      <c r="BG124" s="241">
        <f>IF(N124="zákl. přenesená",J124,0)</f>
        <v>0</v>
      </c>
      <c r="BH124" s="241">
        <f>IF(N124="sníž. přenesená",J124,0)</f>
        <v>0</v>
      </c>
      <c r="BI124" s="241">
        <f>IF(N124="nulová",J124,0)</f>
        <v>0</v>
      </c>
      <c r="BJ124" s="17" t="s">
        <v>242</v>
      </c>
      <c r="BK124" s="241">
        <f>ROUND(I124*H124,2)</f>
        <v>0</v>
      </c>
      <c r="BL124" s="17" t="s">
        <v>242</v>
      </c>
      <c r="BM124" s="240" t="s">
        <v>937</v>
      </c>
    </row>
    <row r="125" s="2" customFormat="1">
      <c r="A125" s="39"/>
      <c r="B125" s="40"/>
      <c r="C125" s="41"/>
      <c r="D125" s="242" t="s">
        <v>244</v>
      </c>
      <c r="E125" s="41"/>
      <c r="F125" s="243" t="s">
        <v>701</v>
      </c>
      <c r="G125" s="41"/>
      <c r="H125" s="41"/>
      <c r="I125" s="149"/>
      <c r="J125" s="41"/>
      <c r="K125" s="41"/>
      <c r="L125" s="45"/>
      <c r="M125" s="244"/>
      <c r="N125" s="245"/>
      <c r="O125" s="86"/>
      <c r="P125" s="86"/>
      <c r="Q125" s="86"/>
      <c r="R125" s="86"/>
      <c r="S125" s="86"/>
      <c r="T125" s="87"/>
      <c r="U125" s="39"/>
      <c r="V125" s="39"/>
      <c r="W125" s="39"/>
      <c r="X125" s="39"/>
      <c r="Y125" s="39"/>
      <c r="Z125" s="39"/>
      <c r="AA125" s="39"/>
      <c r="AB125" s="39"/>
      <c r="AC125" s="39"/>
      <c r="AD125" s="39"/>
      <c r="AE125" s="39"/>
      <c r="AT125" s="17" t="s">
        <v>244</v>
      </c>
      <c r="AU125" s="17" t="s">
        <v>89</v>
      </c>
    </row>
    <row r="126" s="2" customFormat="1">
      <c r="A126" s="39"/>
      <c r="B126" s="40"/>
      <c r="C126" s="41"/>
      <c r="D126" s="242" t="s">
        <v>246</v>
      </c>
      <c r="E126" s="41"/>
      <c r="F126" s="246" t="s">
        <v>702</v>
      </c>
      <c r="G126" s="41"/>
      <c r="H126" s="41"/>
      <c r="I126" s="149"/>
      <c r="J126" s="41"/>
      <c r="K126" s="41"/>
      <c r="L126" s="45"/>
      <c r="M126" s="244"/>
      <c r="N126" s="245"/>
      <c r="O126" s="86"/>
      <c r="P126" s="86"/>
      <c r="Q126" s="86"/>
      <c r="R126" s="86"/>
      <c r="S126" s="86"/>
      <c r="T126" s="87"/>
      <c r="U126" s="39"/>
      <c r="V126" s="39"/>
      <c r="W126" s="39"/>
      <c r="X126" s="39"/>
      <c r="Y126" s="39"/>
      <c r="Z126" s="39"/>
      <c r="AA126" s="39"/>
      <c r="AB126" s="39"/>
      <c r="AC126" s="39"/>
      <c r="AD126" s="39"/>
      <c r="AE126" s="39"/>
      <c r="AT126" s="17" t="s">
        <v>246</v>
      </c>
      <c r="AU126" s="17" t="s">
        <v>89</v>
      </c>
    </row>
    <row r="127" s="13" customFormat="1">
      <c r="A127" s="13"/>
      <c r="B127" s="247"/>
      <c r="C127" s="248"/>
      <c r="D127" s="242" t="s">
        <v>248</v>
      </c>
      <c r="E127" s="249" t="s">
        <v>39</v>
      </c>
      <c r="F127" s="250" t="s">
        <v>851</v>
      </c>
      <c r="G127" s="248"/>
      <c r="H127" s="251">
        <v>100</v>
      </c>
      <c r="I127" s="252"/>
      <c r="J127" s="248"/>
      <c r="K127" s="248"/>
      <c r="L127" s="253"/>
      <c r="M127" s="254"/>
      <c r="N127" s="255"/>
      <c r="O127" s="255"/>
      <c r="P127" s="255"/>
      <c r="Q127" s="255"/>
      <c r="R127" s="255"/>
      <c r="S127" s="255"/>
      <c r="T127" s="256"/>
      <c r="U127" s="13"/>
      <c r="V127" s="13"/>
      <c r="W127" s="13"/>
      <c r="X127" s="13"/>
      <c r="Y127" s="13"/>
      <c r="Z127" s="13"/>
      <c r="AA127" s="13"/>
      <c r="AB127" s="13"/>
      <c r="AC127" s="13"/>
      <c r="AD127" s="13"/>
      <c r="AE127" s="13"/>
      <c r="AT127" s="257" t="s">
        <v>248</v>
      </c>
      <c r="AU127" s="257" t="s">
        <v>89</v>
      </c>
      <c r="AV127" s="13" t="s">
        <v>89</v>
      </c>
      <c r="AW127" s="13" t="s">
        <v>41</v>
      </c>
      <c r="AX127" s="13" t="s">
        <v>80</v>
      </c>
      <c r="AY127" s="257" t="s">
        <v>235</v>
      </c>
    </row>
    <row r="128" s="14" customFormat="1">
      <c r="A128" s="14"/>
      <c r="B128" s="258"/>
      <c r="C128" s="259"/>
      <c r="D128" s="242" t="s">
        <v>248</v>
      </c>
      <c r="E128" s="260" t="s">
        <v>39</v>
      </c>
      <c r="F128" s="261" t="s">
        <v>250</v>
      </c>
      <c r="G128" s="259"/>
      <c r="H128" s="262">
        <v>100</v>
      </c>
      <c r="I128" s="263"/>
      <c r="J128" s="259"/>
      <c r="K128" s="259"/>
      <c r="L128" s="264"/>
      <c r="M128" s="265"/>
      <c r="N128" s="266"/>
      <c r="O128" s="266"/>
      <c r="P128" s="266"/>
      <c r="Q128" s="266"/>
      <c r="R128" s="266"/>
      <c r="S128" s="266"/>
      <c r="T128" s="267"/>
      <c r="U128" s="14"/>
      <c r="V128" s="14"/>
      <c r="W128" s="14"/>
      <c r="X128" s="14"/>
      <c r="Y128" s="14"/>
      <c r="Z128" s="14"/>
      <c r="AA128" s="14"/>
      <c r="AB128" s="14"/>
      <c r="AC128" s="14"/>
      <c r="AD128" s="14"/>
      <c r="AE128" s="14"/>
      <c r="AT128" s="268" t="s">
        <v>248</v>
      </c>
      <c r="AU128" s="268" t="s">
        <v>89</v>
      </c>
      <c r="AV128" s="14" t="s">
        <v>242</v>
      </c>
      <c r="AW128" s="14" t="s">
        <v>41</v>
      </c>
      <c r="AX128" s="14" t="s">
        <v>87</v>
      </c>
      <c r="AY128" s="268" t="s">
        <v>235</v>
      </c>
    </row>
    <row r="129" s="2" customFormat="1" ht="21.75" customHeight="1">
      <c r="A129" s="39"/>
      <c r="B129" s="40"/>
      <c r="C129" s="229" t="s">
        <v>297</v>
      </c>
      <c r="D129" s="229" t="s">
        <v>238</v>
      </c>
      <c r="E129" s="230" t="s">
        <v>703</v>
      </c>
      <c r="F129" s="231" t="s">
        <v>704</v>
      </c>
      <c r="G129" s="232" t="s">
        <v>191</v>
      </c>
      <c r="H129" s="233">
        <v>82</v>
      </c>
      <c r="I129" s="234"/>
      <c r="J129" s="235">
        <f>ROUND(I129*H129,2)</f>
        <v>0</v>
      </c>
      <c r="K129" s="231" t="s">
        <v>241</v>
      </c>
      <c r="L129" s="45"/>
      <c r="M129" s="236" t="s">
        <v>39</v>
      </c>
      <c r="N129" s="237" t="s">
        <v>53</v>
      </c>
      <c r="O129" s="86"/>
      <c r="P129" s="238">
        <f>O129*H129</f>
        <v>0</v>
      </c>
      <c r="Q129" s="238">
        <v>0</v>
      </c>
      <c r="R129" s="238">
        <f>Q129*H129</f>
        <v>0</v>
      </c>
      <c r="S129" s="238">
        <v>0</v>
      </c>
      <c r="T129" s="239">
        <f>S129*H129</f>
        <v>0</v>
      </c>
      <c r="U129" s="39"/>
      <c r="V129" s="39"/>
      <c r="W129" s="39"/>
      <c r="X129" s="39"/>
      <c r="Y129" s="39"/>
      <c r="Z129" s="39"/>
      <c r="AA129" s="39"/>
      <c r="AB129" s="39"/>
      <c r="AC129" s="39"/>
      <c r="AD129" s="39"/>
      <c r="AE129" s="39"/>
      <c r="AR129" s="240" t="s">
        <v>242</v>
      </c>
      <c r="AT129" s="240" t="s">
        <v>238</v>
      </c>
      <c r="AU129" s="240" t="s">
        <v>89</v>
      </c>
      <c r="AY129" s="17" t="s">
        <v>235</v>
      </c>
      <c r="BE129" s="241">
        <f>IF(N129="základní",J129,0)</f>
        <v>0</v>
      </c>
      <c r="BF129" s="241">
        <f>IF(N129="snížená",J129,0)</f>
        <v>0</v>
      </c>
      <c r="BG129" s="241">
        <f>IF(N129="zákl. přenesená",J129,0)</f>
        <v>0</v>
      </c>
      <c r="BH129" s="241">
        <f>IF(N129="sníž. přenesená",J129,0)</f>
        <v>0</v>
      </c>
      <c r="BI129" s="241">
        <f>IF(N129="nulová",J129,0)</f>
        <v>0</v>
      </c>
      <c r="BJ129" s="17" t="s">
        <v>242</v>
      </c>
      <c r="BK129" s="241">
        <f>ROUND(I129*H129,2)</f>
        <v>0</v>
      </c>
      <c r="BL129" s="17" t="s">
        <v>242</v>
      </c>
      <c r="BM129" s="240" t="s">
        <v>938</v>
      </c>
    </row>
    <row r="130" s="2" customFormat="1">
      <c r="A130" s="39"/>
      <c r="B130" s="40"/>
      <c r="C130" s="41"/>
      <c r="D130" s="242" t="s">
        <v>244</v>
      </c>
      <c r="E130" s="41"/>
      <c r="F130" s="243" t="s">
        <v>706</v>
      </c>
      <c r="G130" s="41"/>
      <c r="H130" s="41"/>
      <c r="I130" s="149"/>
      <c r="J130" s="41"/>
      <c r="K130" s="41"/>
      <c r="L130" s="45"/>
      <c r="M130" s="244"/>
      <c r="N130" s="245"/>
      <c r="O130" s="86"/>
      <c r="P130" s="86"/>
      <c r="Q130" s="86"/>
      <c r="R130" s="86"/>
      <c r="S130" s="86"/>
      <c r="T130" s="87"/>
      <c r="U130" s="39"/>
      <c r="V130" s="39"/>
      <c r="W130" s="39"/>
      <c r="X130" s="39"/>
      <c r="Y130" s="39"/>
      <c r="Z130" s="39"/>
      <c r="AA130" s="39"/>
      <c r="AB130" s="39"/>
      <c r="AC130" s="39"/>
      <c r="AD130" s="39"/>
      <c r="AE130" s="39"/>
      <c r="AT130" s="17" t="s">
        <v>244</v>
      </c>
      <c r="AU130" s="17" t="s">
        <v>89</v>
      </c>
    </row>
    <row r="131" s="2" customFormat="1">
      <c r="A131" s="39"/>
      <c r="B131" s="40"/>
      <c r="C131" s="41"/>
      <c r="D131" s="242" t="s">
        <v>246</v>
      </c>
      <c r="E131" s="41"/>
      <c r="F131" s="246" t="s">
        <v>707</v>
      </c>
      <c r="G131" s="41"/>
      <c r="H131" s="41"/>
      <c r="I131" s="149"/>
      <c r="J131" s="41"/>
      <c r="K131" s="41"/>
      <c r="L131" s="45"/>
      <c r="M131" s="244"/>
      <c r="N131" s="245"/>
      <c r="O131" s="86"/>
      <c r="P131" s="86"/>
      <c r="Q131" s="86"/>
      <c r="R131" s="86"/>
      <c r="S131" s="86"/>
      <c r="T131" s="87"/>
      <c r="U131" s="39"/>
      <c r="V131" s="39"/>
      <c r="W131" s="39"/>
      <c r="X131" s="39"/>
      <c r="Y131" s="39"/>
      <c r="Z131" s="39"/>
      <c r="AA131" s="39"/>
      <c r="AB131" s="39"/>
      <c r="AC131" s="39"/>
      <c r="AD131" s="39"/>
      <c r="AE131" s="39"/>
      <c r="AT131" s="17" t="s">
        <v>246</v>
      </c>
      <c r="AU131" s="17" t="s">
        <v>89</v>
      </c>
    </row>
    <row r="132" s="13" customFormat="1">
      <c r="A132" s="13"/>
      <c r="B132" s="247"/>
      <c r="C132" s="248"/>
      <c r="D132" s="242" t="s">
        <v>248</v>
      </c>
      <c r="E132" s="249" t="s">
        <v>39</v>
      </c>
      <c r="F132" s="250" t="s">
        <v>939</v>
      </c>
      <c r="G132" s="248"/>
      <c r="H132" s="251">
        <v>82</v>
      </c>
      <c r="I132" s="252"/>
      <c r="J132" s="248"/>
      <c r="K132" s="248"/>
      <c r="L132" s="253"/>
      <c r="M132" s="254"/>
      <c r="N132" s="255"/>
      <c r="O132" s="255"/>
      <c r="P132" s="255"/>
      <c r="Q132" s="255"/>
      <c r="R132" s="255"/>
      <c r="S132" s="255"/>
      <c r="T132" s="256"/>
      <c r="U132" s="13"/>
      <c r="V132" s="13"/>
      <c r="W132" s="13"/>
      <c r="X132" s="13"/>
      <c r="Y132" s="13"/>
      <c r="Z132" s="13"/>
      <c r="AA132" s="13"/>
      <c r="AB132" s="13"/>
      <c r="AC132" s="13"/>
      <c r="AD132" s="13"/>
      <c r="AE132" s="13"/>
      <c r="AT132" s="257" t="s">
        <v>248</v>
      </c>
      <c r="AU132" s="257" t="s">
        <v>89</v>
      </c>
      <c r="AV132" s="13" t="s">
        <v>89</v>
      </c>
      <c r="AW132" s="13" t="s">
        <v>41</v>
      </c>
      <c r="AX132" s="13" t="s">
        <v>80</v>
      </c>
      <c r="AY132" s="257" t="s">
        <v>235</v>
      </c>
    </row>
    <row r="133" s="14" customFormat="1">
      <c r="A133" s="14"/>
      <c r="B133" s="258"/>
      <c r="C133" s="259"/>
      <c r="D133" s="242" t="s">
        <v>248</v>
      </c>
      <c r="E133" s="260" t="s">
        <v>39</v>
      </c>
      <c r="F133" s="261" t="s">
        <v>250</v>
      </c>
      <c r="G133" s="259"/>
      <c r="H133" s="262">
        <v>82</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248</v>
      </c>
      <c r="AU133" s="268" t="s">
        <v>89</v>
      </c>
      <c r="AV133" s="14" t="s">
        <v>242</v>
      </c>
      <c r="AW133" s="14" t="s">
        <v>41</v>
      </c>
      <c r="AX133" s="14" t="s">
        <v>87</v>
      </c>
      <c r="AY133" s="268" t="s">
        <v>235</v>
      </c>
    </row>
    <row r="134" s="2" customFormat="1" ht="21.75" customHeight="1">
      <c r="A134" s="39"/>
      <c r="B134" s="40"/>
      <c r="C134" s="229" t="s">
        <v>302</v>
      </c>
      <c r="D134" s="229" t="s">
        <v>238</v>
      </c>
      <c r="E134" s="230" t="s">
        <v>359</v>
      </c>
      <c r="F134" s="231" t="s">
        <v>360</v>
      </c>
      <c r="G134" s="232" t="s">
        <v>197</v>
      </c>
      <c r="H134" s="233">
        <v>640</v>
      </c>
      <c r="I134" s="234"/>
      <c r="J134" s="235">
        <f>ROUND(I134*H134,2)</f>
        <v>0</v>
      </c>
      <c r="K134" s="231" t="s">
        <v>241</v>
      </c>
      <c r="L134" s="45"/>
      <c r="M134" s="236" t="s">
        <v>39</v>
      </c>
      <c r="N134" s="237" t="s">
        <v>53</v>
      </c>
      <c r="O134" s="86"/>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242</v>
      </c>
      <c r="AT134" s="240" t="s">
        <v>238</v>
      </c>
      <c r="AU134" s="240" t="s">
        <v>89</v>
      </c>
      <c r="AY134" s="17" t="s">
        <v>235</v>
      </c>
      <c r="BE134" s="241">
        <f>IF(N134="základní",J134,0)</f>
        <v>0</v>
      </c>
      <c r="BF134" s="241">
        <f>IF(N134="snížená",J134,0)</f>
        <v>0</v>
      </c>
      <c r="BG134" s="241">
        <f>IF(N134="zákl. přenesená",J134,0)</f>
        <v>0</v>
      </c>
      <c r="BH134" s="241">
        <f>IF(N134="sníž. přenesená",J134,0)</f>
        <v>0</v>
      </c>
      <c r="BI134" s="241">
        <f>IF(N134="nulová",J134,0)</f>
        <v>0</v>
      </c>
      <c r="BJ134" s="17" t="s">
        <v>242</v>
      </c>
      <c r="BK134" s="241">
        <f>ROUND(I134*H134,2)</f>
        <v>0</v>
      </c>
      <c r="BL134" s="17" t="s">
        <v>242</v>
      </c>
      <c r="BM134" s="240" t="s">
        <v>940</v>
      </c>
    </row>
    <row r="135" s="2" customFormat="1">
      <c r="A135" s="39"/>
      <c r="B135" s="40"/>
      <c r="C135" s="41"/>
      <c r="D135" s="242" t="s">
        <v>244</v>
      </c>
      <c r="E135" s="41"/>
      <c r="F135" s="243" t="s">
        <v>362</v>
      </c>
      <c r="G135" s="41"/>
      <c r="H135" s="41"/>
      <c r="I135" s="149"/>
      <c r="J135" s="41"/>
      <c r="K135" s="41"/>
      <c r="L135" s="45"/>
      <c r="M135" s="244"/>
      <c r="N135" s="245"/>
      <c r="O135" s="86"/>
      <c r="P135" s="86"/>
      <c r="Q135" s="86"/>
      <c r="R135" s="86"/>
      <c r="S135" s="86"/>
      <c r="T135" s="87"/>
      <c r="U135" s="39"/>
      <c r="V135" s="39"/>
      <c r="W135" s="39"/>
      <c r="X135" s="39"/>
      <c r="Y135" s="39"/>
      <c r="Z135" s="39"/>
      <c r="AA135" s="39"/>
      <c r="AB135" s="39"/>
      <c r="AC135" s="39"/>
      <c r="AD135" s="39"/>
      <c r="AE135" s="39"/>
      <c r="AT135" s="17" t="s">
        <v>244</v>
      </c>
      <c r="AU135" s="17" t="s">
        <v>89</v>
      </c>
    </row>
    <row r="136" s="2" customFormat="1">
      <c r="A136" s="39"/>
      <c r="B136" s="40"/>
      <c r="C136" s="41"/>
      <c r="D136" s="242" t="s">
        <v>246</v>
      </c>
      <c r="E136" s="41"/>
      <c r="F136" s="246" t="s">
        <v>363</v>
      </c>
      <c r="G136" s="41"/>
      <c r="H136" s="41"/>
      <c r="I136" s="149"/>
      <c r="J136" s="41"/>
      <c r="K136" s="41"/>
      <c r="L136" s="45"/>
      <c r="M136" s="244"/>
      <c r="N136" s="245"/>
      <c r="O136" s="86"/>
      <c r="P136" s="86"/>
      <c r="Q136" s="86"/>
      <c r="R136" s="86"/>
      <c r="S136" s="86"/>
      <c r="T136" s="87"/>
      <c r="U136" s="39"/>
      <c r="V136" s="39"/>
      <c r="W136" s="39"/>
      <c r="X136" s="39"/>
      <c r="Y136" s="39"/>
      <c r="Z136" s="39"/>
      <c r="AA136" s="39"/>
      <c r="AB136" s="39"/>
      <c r="AC136" s="39"/>
      <c r="AD136" s="39"/>
      <c r="AE136" s="39"/>
      <c r="AT136" s="17" t="s">
        <v>246</v>
      </c>
      <c r="AU136" s="17" t="s">
        <v>89</v>
      </c>
    </row>
    <row r="137" s="13" customFormat="1">
      <c r="A137" s="13"/>
      <c r="B137" s="247"/>
      <c r="C137" s="248"/>
      <c r="D137" s="242" t="s">
        <v>248</v>
      </c>
      <c r="E137" s="249" t="s">
        <v>39</v>
      </c>
      <c r="F137" s="250" t="s">
        <v>913</v>
      </c>
      <c r="G137" s="248"/>
      <c r="H137" s="251">
        <v>640</v>
      </c>
      <c r="I137" s="252"/>
      <c r="J137" s="248"/>
      <c r="K137" s="248"/>
      <c r="L137" s="253"/>
      <c r="M137" s="254"/>
      <c r="N137" s="255"/>
      <c r="O137" s="255"/>
      <c r="P137" s="255"/>
      <c r="Q137" s="255"/>
      <c r="R137" s="255"/>
      <c r="S137" s="255"/>
      <c r="T137" s="256"/>
      <c r="U137" s="13"/>
      <c r="V137" s="13"/>
      <c r="W137" s="13"/>
      <c r="X137" s="13"/>
      <c r="Y137" s="13"/>
      <c r="Z137" s="13"/>
      <c r="AA137" s="13"/>
      <c r="AB137" s="13"/>
      <c r="AC137" s="13"/>
      <c r="AD137" s="13"/>
      <c r="AE137" s="13"/>
      <c r="AT137" s="257" t="s">
        <v>248</v>
      </c>
      <c r="AU137" s="257" t="s">
        <v>89</v>
      </c>
      <c r="AV137" s="13" t="s">
        <v>89</v>
      </c>
      <c r="AW137" s="13" t="s">
        <v>41</v>
      </c>
      <c r="AX137" s="13" t="s">
        <v>80</v>
      </c>
      <c r="AY137" s="257" t="s">
        <v>235</v>
      </c>
    </row>
    <row r="138" s="14" customFormat="1">
      <c r="A138" s="14"/>
      <c r="B138" s="258"/>
      <c r="C138" s="259"/>
      <c r="D138" s="242" t="s">
        <v>248</v>
      </c>
      <c r="E138" s="260" t="s">
        <v>39</v>
      </c>
      <c r="F138" s="261" t="s">
        <v>250</v>
      </c>
      <c r="G138" s="259"/>
      <c r="H138" s="262">
        <v>640</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248</v>
      </c>
      <c r="AU138" s="268" t="s">
        <v>89</v>
      </c>
      <c r="AV138" s="14" t="s">
        <v>242</v>
      </c>
      <c r="AW138" s="14" t="s">
        <v>41</v>
      </c>
      <c r="AX138" s="14" t="s">
        <v>87</v>
      </c>
      <c r="AY138" s="268" t="s">
        <v>235</v>
      </c>
    </row>
    <row r="139" s="2" customFormat="1" ht="21.75" customHeight="1">
      <c r="A139" s="39"/>
      <c r="B139" s="40"/>
      <c r="C139" s="229" t="s">
        <v>307</v>
      </c>
      <c r="D139" s="229" t="s">
        <v>238</v>
      </c>
      <c r="E139" s="230" t="s">
        <v>365</v>
      </c>
      <c r="F139" s="231" t="s">
        <v>366</v>
      </c>
      <c r="G139" s="232" t="s">
        <v>367</v>
      </c>
      <c r="H139" s="233">
        <v>8</v>
      </c>
      <c r="I139" s="234"/>
      <c r="J139" s="235">
        <f>ROUND(I139*H139,2)</f>
        <v>0</v>
      </c>
      <c r="K139" s="231" t="s">
        <v>241</v>
      </c>
      <c r="L139" s="45"/>
      <c r="M139" s="236" t="s">
        <v>39</v>
      </c>
      <c r="N139" s="237" t="s">
        <v>53</v>
      </c>
      <c r="O139" s="86"/>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242</v>
      </c>
      <c r="AT139" s="240" t="s">
        <v>238</v>
      </c>
      <c r="AU139" s="240" t="s">
        <v>89</v>
      </c>
      <c r="AY139" s="17" t="s">
        <v>235</v>
      </c>
      <c r="BE139" s="241">
        <f>IF(N139="základní",J139,0)</f>
        <v>0</v>
      </c>
      <c r="BF139" s="241">
        <f>IF(N139="snížená",J139,0)</f>
        <v>0</v>
      </c>
      <c r="BG139" s="241">
        <f>IF(N139="zákl. přenesená",J139,0)</f>
        <v>0</v>
      </c>
      <c r="BH139" s="241">
        <f>IF(N139="sníž. přenesená",J139,0)</f>
        <v>0</v>
      </c>
      <c r="BI139" s="241">
        <f>IF(N139="nulová",J139,0)</f>
        <v>0</v>
      </c>
      <c r="BJ139" s="17" t="s">
        <v>242</v>
      </c>
      <c r="BK139" s="241">
        <f>ROUND(I139*H139,2)</f>
        <v>0</v>
      </c>
      <c r="BL139" s="17" t="s">
        <v>242</v>
      </c>
      <c r="BM139" s="240" t="s">
        <v>941</v>
      </c>
    </row>
    <row r="140" s="2" customFormat="1">
      <c r="A140" s="39"/>
      <c r="B140" s="40"/>
      <c r="C140" s="41"/>
      <c r="D140" s="242" t="s">
        <v>244</v>
      </c>
      <c r="E140" s="41"/>
      <c r="F140" s="243" t="s">
        <v>369</v>
      </c>
      <c r="G140" s="41"/>
      <c r="H140" s="41"/>
      <c r="I140" s="149"/>
      <c r="J140" s="41"/>
      <c r="K140" s="41"/>
      <c r="L140" s="45"/>
      <c r="M140" s="244"/>
      <c r="N140" s="245"/>
      <c r="O140" s="86"/>
      <c r="P140" s="86"/>
      <c r="Q140" s="86"/>
      <c r="R140" s="86"/>
      <c r="S140" s="86"/>
      <c r="T140" s="87"/>
      <c r="U140" s="39"/>
      <c r="V140" s="39"/>
      <c r="W140" s="39"/>
      <c r="X140" s="39"/>
      <c r="Y140" s="39"/>
      <c r="Z140" s="39"/>
      <c r="AA140" s="39"/>
      <c r="AB140" s="39"/>
      <c r="AC140" s="39"/>
      <c r="AD140" s="39"/>
      <c r="AE140" s="39"/>
      <c r="AT140" s="17" t="s">
        <v>244</v>
      </c>
      <c r="AU140" s="17" t="s">
        <v>89</v>
      </c>
    </row>
    <row r="141" s="2" customFormat="1">
      <c r="A141" s="39"/>
      <c r="B141" s="40"/>
      <c r="C141" s="41"/>
      <c r="D141" s="242" t="s">
        <v>246</v>
      </c>
      <c r="E141" s="41"/>
      <c r="F141" s="246" t="s">
        <v>370</v>
      </c>
      <c r="G141" s="41"/>
      <c r="H141" s="41"/>
      <c r="I141" s="149"/>
      <c r="J141" s="41"/>
      <c r="K141" s="41"/>
      <c r="L141" s="45"/>
      <c r="M141" s="244"/>
      <c r="N141" s="245"/>
      <c r="O141" s="86"/>
      <c r="P141" s="86"/>
      <c r="Q141" s="86"/>
      <c r="R141" s="86"/>
      <c r="S141" s="86"/>
      <c r="T141" s="87"/>
      <c r="U141" s="39"/>
      <c r="V141" s="39"/>
      <c r="W141" s="39"/>
      <c r="X141" s="39"/>
      <c r="Y141" s="39"/>
      <c r="Z141" s="39"/>
      <c r="AA141" s="39"/>
      <c r="AB141" s="39"/>
      <c r="AC141" s="39"/>
      <c r="AD141" s="39"/>
      <c r="AE141" s="39"/>
      <c r="AT141" s="17" t="s">
        <v>246</v>
      </c>
      <c r="AU141" s="17" t="s">
        <v>89</v>
      </c>
    </row>
    <row r="142" s="13" customFormat="1">
      <c r="A142" s="13"/>
      <c r="B142" s="247"/>
      <c r="C142" s="248"/>
      <c r="D142" s="242" t="s">
        <v>248</v>
      </c>
      <c r="E142" s="249" t="s">
        <v>39</v>
      </c>
      <c r="F142" s="250" t="s">
        <v>942</v>
      </c>
      <c r="G142" s="248"/>
      <c r="H142" s="251">
        <v>8</v>
      </c>
      <c r="I142" s="252"/>
      <c r="J142" s="248"/>
      <c r="K142" s="248"/>
      <c r="L142" s="253"/>
      <c r="M142" s="254"/>
      <c r="N142" s="255"/>
      <c r="O142" s="255"/>
      <c r="P142" s="255"/>
      <c r="Q142" s="255"/>
      <c r="R142" s="255"/>
      <c r="S142" s="255"/>
      <c r="T142" s="256"/>
      <c r="U142" s="13"/>
      <c r="V142" s="13"/>
      <c r="W142" s="13"/>
      <c r="X142" s="13"/>
      <c r="Y142" s="13"/>
      <c r="Z142" s="13"/>
      <c r="AA142" s="13"/>
      <c r="AB142" s="13"/>
      <c r="AC142" s="13"/>
      <c r="AD142" s="13"/>
      <c r="AE142" s="13"/>
      <c r="AT142" s="257" t="s">
        <v>248</v>
      </c>
      <c r="AU142" s="257" t="s">
        <v>89</v>
      </c>
      <c r="AV142" s="13" t="s">
        <v>89</v>
      </c>
      <c r="AW142" s="13" t="s">
        <v>41</v>
      </c>
      <c r="AX142" s="13" t="s">
        <v>80</v>
      </c>
      <c r="AY142" s="257" t="s">
        <v>235</v>
      </c>
    </row>
    <row r="143" s="14" customFormat="1">
      <c r="A143" s="14"/>
      <c r="B143" s="258"/>
      <c r="C143" s="259"/>
      <c r="D143" s="242" t="s">
        <v>248</v>
      </c>
      <c r="E143" s="260" t="s">
        <v>648</v>
      </c>
      <c r="F143" s="261" t="s">
        <v>250</v>
      </c>
      <c r="G143" s="259"/>
      <c r="H143" s="262">
        <v>8</v>
      </c>
      <c r="I143" s="263"/>
      <c r="J143" s="259"/>
      <c r="K143" s="259"/>
      <c r="L143" s="264"/>
      <c r="M143" s="265"/>
      <c r="N143" s="266"/>
      <c r="O143" s="266"/>
      <c r="P143" s="266"/>
      <c r="Q143" s="266"/>
      <c r="R143" s="266"/>
      <c r="S143" s="266"/>
      <c r="T143" s="267"/>
      <c r="U143" s="14"/>
      <c r="V143" s="14"/>
      <c r="W143" s="14"/>
      <c r="X143" s="14"/>
      <c r="Y143" s="14"/>
      <c r="Z143" s="14"/>
      <c r="AA143" s="14"/>
      <c r="AB143" s="14"/>
      <c r="AC143" s="14"/>
      <c r="AD143" s="14"/>
      <c r="AE143" s="14"/>
      <c r="AT143" s="268" t="s">
        <v>248</v>
      </c>
      <c r="AU143" s="268" t="s">
        <v>89</v>
      </c>
      <c r="AV143" s="14" t="s">
        <v>242</v>
      </c>
      <c r="AW143" s="14" t="s">
        <v>41</v>
      </c>
      <c r="AX143" s="14" t="s">
        <v>87</v>
      </c>
      <c r="AY143" s="268" t="s">
        <v>235</v>
      </c>
    </row>
    <row r="144" s="2" customFormat="1" ht="21.75" customHeight="1">
      <c r="A144" s="39"/>
      <c r="B144" s="40"/>
      <c r="C144" s="229" t="s">
        <v>313</v>
      </c>
      <c r="D144" s="229" t="s">
        <v>238</v>
      </c>
      <c r="E144" s="230" t="s">
        <v>372</v>
      </c>
      <c r="F144" s="231" t="s">
        <v>373</v>
      </c>
      <c r="G144" s="232" t="s">
        <v>367</v>
      </c>
      <c r="H144" s="233">
        <v>3</v>
      </c>
      <c r="I144" s="234"/>
      <c r="J144" s="235">
        <f>ROUND(I144*H144,2)</f>
        <v>0</v>
      </c>
      <c r="K144" s="231" t="s">
        <v>241</v>
      </c>
      <c r="L144" s="45"/>
      <c r="M144" s="236" t="s">
        <v>39</v>
      </c>
      <c r="N144" s="237" t="s">
        <v>53</v>
      </c>
      <c r="O144" s="86"/>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242</v>
      </c>
      <c r="AT144" s="240" t="s">
        <v>238</v>
      </c>
      <c r="AU144" s="240" t="s">
        <v>89</v>
      </c>
      <c r="AY144" s="17" t="s">
        <v>235</v>
      </c>
      <c r="BE144" s="241">
        <f>IF(N144="základní",J144,0)</f>
        <v>0</v>
      </c>
      <c r="BF144" s="241">
        <f>IF(N144="snížená",J144,0)</f>
        <v>0</v>
      </c>
      <c r="BG144" s="241">
        <f>IF(N144="zákl. přenesená",J144,0)</f>
        <v>0</v>
      </c>
      <c r="BH144" s="241">
        <f>IF(N144="sníž. přenesená",J144,0)</f>
        <v>0</v>
      </c>
      <c r="BI144" s="241">
        <f>IF(N144="nulová",J144,0)</f>
        <v>0</v>
      </c>
      <c r="BJ144" s="17" t="s">
        <v>242</v>
      </c>
      <c r="BK144" s="241">
        <f>ROUND(I144*H144,2)</f>
        <v>0</v>
      </c>
      <c r="BL144" s="17" t="s">
        <v>242</v>
      </c>
      <c r="BM144" s="240" t="s">
        <v>943</v>
      </c>
    </row>
    <row r="145" s="2" customFormat="1">
      <c r="A145" s="39"/>
      <c r="B145" s="40"/>
      <c r="C145" s="41"/>
      <c r="D145" s="242" t="s">
        <v>244</v>
      </c>
      <c r="E145" s="41"/>
      <c r="F145" s="243" t="s">
        <v>375</v>
      </c>
      <c r="G145" s="41"/>
      <c r="H145" s="41"/>
      <c r="I145" s="149"/>
      <c r="J145" s="41"/>
      <c r="K145" s="41"/>
      <c r="L145" s="45"/>
      <c r="M145" s="244"/>
      <c r="N145" s="245"/>
      <c r="O145" s="86"/>
      <c r="P145" s="86"/>
      <c r="Q145" s="86"/>
      <c r="R145" s="86"/>
      <c r="S145" s="86"/>
      <c r="T145" s="87"/>
      <c r="U145" s="39"/>
      <c r="V145" s="39"/>
      <c r="W145" s="39"/>
      <c r="X145" s="39"/>
      <c r="Y145" s="39"/>
      <c r="Z145" s="39"/>
      <c r="AA145" s="39"/>
      <c r="AB145" s="39"/>
      <c r="AC145" s="39"/>
      <c r="AD145" s="39"/>
      <c r="AE145" s="39"/>
      <c r="AT145" s="17" t="s">
        <v>244</v>
      </c>
      <c r="AU145" s="17" t="s">
        <v>89</v>
      </c>
    </row>
    <row r="146" s="2" customFormat="1">
      <c r="A146" s="39"/>
      <c r="B146" s="40"/>
      <c r="C146" s="41"/>
      <c r="D146" s="242" t="s">
        <v>246</v>
      </c>
      <c r="E146" s="41"/>
      <c r="F146" s="246" t="s">
        <v>376</v>
      </c>
      <c r="G146" s="41"/>
      <c r="H146" s="41"/>
      <c r="I146" s="149"/>
      <c r="J146" s="41"/>
      <c r="K146" s="41"/>
      <c r="L146" s="45"/>
      <c r="M146" s="244"/>
      <c r="N146" s="245"/>
      <c r="O146" s="86"/>
      <c r="P146" s="86"/>
      <c r="Q146" s="86"/>
      <c r="R146" s="86"/>
      <c r="S146" s="86"/>
      <c r="T146" s="87"/>
      <c r="U146" s="39"/>
      <c r="V146" s="39"/>
      <c r="W146" s="39"/>
      <c r="X146" s="39"/>
      <c r="Y146" s="39"/>
      <c r="Z146" s="39"/>
      <c r="AA146" s="39"/>
      <c r="AB146" s="39"/>
      <c r="AC146" s="39"/>
      <c r="AD146" s="39"/>
      <c r="AE146" s="39"/>
      <c r="AT146" s="17" t="s">
        <v>246</v>
      </c>
      <c r="AU146" s="17" t="s">
        <v>89</v>
      </c>
    </row>
    <row r="147" s="13" customFormat="1">
      <c r="A147" s="13"/>
      <c r="B147" s="247"/>
      <c r="C147" s="248"/>
      <c r="D147" s="242" t="s">
        <v>248</v>
      </c>
      <c r="E147" s="249" t="s">
        <v>39</v>
      </c>
      <c r="F147" s="250" t="s">
        <v>944</v>
      </c>
      <c r="G147" s="248"/>
      <c r="H147" s="251">
        <v>3</v>
      </c>
      <c r="I147" s="252"/>
      <c r="J147" s="248"/>
      <c r="K147" s="248"/>
      <c r="L147" s="253"/>
      <c r="M147" s="254"/>
      <c r="N147" s="255"/>
      <c r="O147" s="255"/>
      <c r="P147" s="255"/>
      <c r="Q147" s="255"/>
      <c r="R147" s="255"/>
      <c r="S147" s="255"/>
      <c r="T147" s="256"/>
      <c r="U147" s="13"/>
      <c r="V147" s="13"/>
      <c r="W147" s="13"/>
      <c r="X147" s="13"/>
      <c r="Y147" s="13"/>
      <c r="Z147" s="13"/>
      <c r="AA147" s="13"/>
      <c r="AB147" s="13"/>
      <c r="AC147" s="13"/>
      <c r="AD147" s="13"/>
      <c r="AE147" s="13"/>
      <c r="AT147" s="257" t="s">
        <v>248</v>
      </c>
      <c r="AU147" s="257" t="s">
        <v>89</v>
      </c>
      <c r="AV147" s="13" t="s">
        <v>89</v>
      </c>
      <c r="AW147" s="13" t="s">
        <v>41</v>
      </c>
      <c r="AX147" s="13" t="s">
        <v>80</v>
      </c>
      <c r="AY147" s="257" t="s">
        <v>235</v>
      </c>
    </row>
    <row r="148" s="14" customFormat="1">
      <c r="A148" s="14"/>
      <c r="B148" s="258"/>
      <c r="C148" s="259"/>
      <c r="D148" s="242" t="s">
        <v>248</v>
      </c>
      <c r="E148" s="260" t="s">
        <v>39</v>
      </c>
      <c r="F148" s="261" t="s">
        <v>250</v>
      </c>
      <c r="G148" s="259"/>
      <c r="H148" s="262">
        <v>3</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248</v>
      </c>
      <c r="AU148" s="268" t="s">
        <v>89</v>
      </c>
      <c r="AV148" s="14" t="s">
        <v>242</v>
      </c>
      <c r="AW148" s="14" t="s">
        <v>41</v>
      </c>
      <c r="AX148" s="14" t="s">
        <v>87</v>
      </c>
      <c r="AY148" s="268" t="s">
        <v>235</v>
      </c>
    </row>
    <row r="149" s="2" customFormat="1" ht="33" customHeight="1">
      <c r="A149" s="39"/>
      <c r="B149" s="40"/>
      <c r="C149" s="229" t="s">
        <v>318</v>
      </c>
      <c r="D149" s="229" t="s">
        <v>238</v>
      </c>
      <c r="E149" s="230" t="s">
        <v>378</v>
      </c>
      <c r="F149" s="231" t="s">
        <v>379</v>
      </c>
      <c r="G149" s="232" t="s">
        <v>197</v>
      </c>
      <c r="H149" s="233">
        <v>690</v>
      </c>
      <c r="I149" s="234"/>
      <c r="J149" s="235">
        <f>ROUND(I149*H149,2)</f>
        <v>0</v>
      </c>
      <c r="K149" s="231" t="s">
        <v>241</v>
      </c>
      <c r="L149" s="45"/>
      <c r="M149" s="236" t="s">
        <v>39</v>
      </c>
      <c r="N149" s="237" t="s">
        <v>53</v>
      </c>
      <c r="O149" s="86"/>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242</v>
      </c>
      <c r="AT149" s="240" t="s">
        <v>238</v>
      </c>
      <c r="AU149" s="240" t="s">
        <v>89</v>
      </c>
      <c r="AY149" s="17" t="s">
        <v>235</v>
      </c>
      <c r="BE149" s="241">
        <f>IF(N149="základní",J149,0)</f>
        <v>0</v>
      </c>
      <c r="BF149" s="241">
        <f>IF(N149="snížená",J149,0)</f>
        <v>0</v>
      </c>
      <c r="BG149" s="241">
        <f>IF(N149="zákl. přenesená",J149,0)</f>
        <v>0</v>
      </c>
      <c r="BH149" s="241">
        <f>IF(N149="sníž. přenesená",J149,0)</f>
        <v>0</v>
      </c>
      <c r="BI149" s="241">
        <f>IF(N149="nulová",J149,0)</f>
        <v>0</v>
      </c>
      <c r="BJ149" s="17" t="s">
        <v>242</v>
      </c>
      <c r="BK149" s="241">
        <f>ROUND(I149*H149,2)</f>
        <v>0</v>
      </c>
      <c r="BL149" s="17" t="s">
        <v>242</v>
      </c>
      <c r="BM149" s="240" t="s">
        <v>945</v>
      </c>
    </row>
    <row r="150" s="2" customFormat="1">
      <c r="A150" s="39"/>
      <c r="B150" s="40"/>
      <c r="C150" s="41"/>
      <c r="D150" s="242" t="s">
        <v>244</v>
      </c>
      <c r="E150" s="41"/>
      <c r="F150" s="243" t="s">
        <v>381</v>
      </c>
      <c r="G150" s="41"/>
      <c r="H150" s="41"/>
      <c r="I150" s="149"/>
      <c r="J150" s="41"/>
      <c r="K150" s="41"/>
      <c r="L150" s="45"/>
      <c r="M150" s="244"/>
      <c r="N150" s="245"/>
      <c r="O150" s="86"/>
      <c r="P150" s="86"/>
      <c r="Q150" s="86"/>
      <c r="R150" s="86"/>
      <c r="S150" s="86"/>
      <c r="T150" s="87"/>
      <c r="U150" s="39"/>
      <c r="V150" s="39"/>
      <c r="W150" s="39"/>
      <c r="X150" s="39"/>
      <c r="Y150" s="39"/>
      <c r="Z150" s="39"/>
      <c r="AA150" s="39"/>
      <c r="AB150" s="39"/>
      <c r="AC150" s="39"/>
      <c r="AD150" s="39"/>
      <c r="AE150" s="39"/>
      <c r="AT150" s="17" t="s">
        <v>244</v>
      </c>
      <c r="AU150" s="17" t="s">
        <v>89</v>
      </c>
    </row>
    <row r="151" s="2" customFormat="1">
      <c r="A151" s="39"/>
      <c r="B151" s="40"/>
      <c r="C151" s="41"/>
      <c r="D151" s="242" t="s">
        <v>246</v>
      </c>
      <c r="E151" s="41"/>
      <c r="F151" s="246" t="s">
        <v>382</v>
      </c>
      <c r="G151" s="41"/>
      <c r="H151" s="41"/>
      <c r="I151" s="149"/>
      <c r="J151" s="41"/>
      <c r="K151" s="41"/>
      <c r="L151" s="45"/>
      <c r="M151" s="244"/>
      <c r="N151" s="245"/>
      <c r="O151" s="86"/>
      <c r="P151" s="86"/>
      <c r="Q151" s="86"/>
      <c r="R151" s="86"/>
      <c r="S151" s="86"/>
      <c r="T151" s="87"/>
      <c r="U151" s="39"/>
      <c r="V151" s="39"/>
      <c r="W151" s="39"/>
      <c r="X151" s="39"/>
      <c r="Y151" s="39"/>
      <c r="Z151" s="39"/>
      <c r="AA151" s="39"/>
      <c r="AB151" s="39"/>
      <c r="AC151" s="39"/>
      <c r="AD151" s="39"/>
      <c r="AE151" s="39"/>
      <c r="AT151" s="17" t="s">
        <v>246</v>
      </c>
      <c r="AU151" s="17" t="s">
        <v>89</v>
      </c>
    </row>
    <row r="152" s="13" customFormat="1">
      <c r="A152" s="13"/>
      <c r="B152" s="247"/>
      <c r="C152" s="248"/>
      <c r="D152" s="242" t="s">
        <v>248</v>
      </c>
      <c r="E152" s="249" t="s">
        <v>39</v>
      </c>
      <c r="F152" s="250" t="s">
        <v>946</v>
      </c>
      <c r="G152" s="248"/>
      <c r="H152" s="251">
        <v>690</v>
      </c>
      <c r="I152" s="252"/>
      <c r="J152" s="248"/>
      <c r="K152" s="248"/>
      <c r="L152" s="253"/>
      <c r="M152" s="254"/>
      <c r="N152" s="255"/>
      <c r="O152" s="255"/>
      <c r="P152" s="255"/>
      <c r="Q152" s="255"/>
      <c r="R152" s="255"/>
      <c r="S152" s="255"/>
      <c r="T152" s="256"/>
      <c r="U152" s="13"/>
      <c r="V152" s="13"/>
      <c r="W152" s="13"/>
      <c r="X152" s="13"/>
      <c r="Y152" s="13"/>
      <c r="Z152" s="13"/>
      <c r="AA152" s="13"/>
      <c r="AB152" s="13"/>
      <c r="AC152" s="13"/>
      <c r="AD152" s="13"/>
      <c r="AE152" s="13"/>
      <c r="AT152" s="257" t="s">
        <v>248</v>
      </c>
      <c r="AU152" s="257" t="s">
        <v>89</v>
      </c>
      <c r="AV152" s="13" t="s">
        <v>89</v>
      </c>
      <c r="AW152" s="13" t="s">
        <v>41</v>
      </c>
      <c r="AX152" s="13" t="s">
        <v>80</v>
      </c>
      <c r="AY152" s="257" t="s">
        <v>235</v>
      </c>
    </row>
    <row r="153" s="14" customFormat="1">
      <c r="A153" s="14"/>
      <c r="B153" s="258"/>
      <c r="C153" s="259"/>
      <c r="D153" s="242" t="s">
        <v>248</v>
      </c>
      <c r="E153" s="260" t="s">
        <v>911</v>
      </c>
      <c r="F153" s="261" t="s">
        <v>250</v>
      </c>
      <c r="G153" s="259"/>
      <c r="H153" s="262">
        <v>690</v>
      </c>
      <c r="I153" s="263"/>
      <c r="J153" s="259"/>
      <c r="K153" s="259"/>
      <c r="L153" s="264"/>
      <c r="M153" s="265"/>
      <c r="N153" s="266"/>
      <c r="O153" s="266"/>
      <c r="P153" s="266"/>
      <c r="Q153" s="266"/>
      <c r="R153" s="266"/>
      <c r="S153" s="266"/>
      <c r="T153" s="267"/>
      <c r="U153" s="14"/>
      <c r="V153" s="14"/>
      <c r="W153" s="14"/>
      <c r="X153" s="14"/>
      <c r="Y153" s="14"/>
      <c r="Z153" s="14"/>
      <c r="AA153" s="14"/>
      <c r="AB153" s="14"/>
      <c r="AC153" s="14"/>
      <c r="AD153" s="14"/>
      <c r="AE153" s="14"/>
      <c r="AT153" s="268" t="s">
        <v>248</v>
      </c>
      <c r="AU153" s="268" t="s">
        <v>89</v>
      </c>
      <c r="AV153" s="14" t="s">
        <v>242</v>
      </c>
      <c r="AW153" s="14" t="s">
        <v>41</v>
      </c>
      <c r="AX153" s="14" t="s">
        <v>87</v>
      </c>
      <c r="AY153" s="268" t="s">
        <v>235</v>
      </c>
    </row>
    <row r="154" s="12" customFormat="1" ht="25.92" customHeight="1">
      <c r="A154" s="12"/>
      <c r="B154" s="213"/>
      <c r="C154" s="214"/>
      <c r="D154" s="215" t="s">
        <v>79</v>
      </c>
      <c r="E154" s="216" t="s">
        <v>384</v>
      </c>
      <c r="F154" s="216" t="s">
        <v>385</v>
      </c>
      <c r="G154" s="214"/>
      <c r="H154" s="214"/>
      <c r="I154" s="217"/>
      <c r="J154" s="218">
        <f>BK154</f>
        <v>0</v>
      </c>
      <c r="K154" s="214"/>
      <c r="L154" s="219"/>
      <c r="M154" s="220"/>
      <c r="N154" s="221"/>
      <c r="O154" s="221"/>
      <c r="P154" s="222">
        <f>SUM(P155:P164)</f>
        <v>0</v>
      </c>
      <c r="Q154" s="221"/>
      <c r="R154" s="222">
        <f>SUM(R155:R164)</f>
        <v>0</v>
      </c>
      <c r="S154" s="221"/>
      <c r="T154" s="223">
        <f>SUM(T155:T164)</f>
        <v>0</v>
      </c>
      <c r="U154" s="12"/>
      <c r="V154" s="12"/>
      <c r="W154" s="12"/>
      <c r="X154" s="12"/>
      <c r="Y154" s="12"/>
      <c r="Z154" s="12"/>
      <c r="AA154" s="12"/>
      <c r="AB154" s="12"/>
      <c r="AC154" s="12"/>
      <c r="AD154" s="12"/>
      <c r="AE154" s="12"/>
      <c r="AR154" s="224" t="s">
        <v>242</v>
      </c>
      <c r="AT154" s="225" t="s">
        <v>79</v>
      </c>
      <c r="AU154" s="225" t="s">
        <v>80</v>
      </c>
      <c r="AY154" s="224" t="s">
        <v>235</v>
      </c>
      <c r="BK154" s="226">
        <f>SUM(BK155:BK164)</f>
        <v>0</v>
      </c>
    </row>
    <row r="155" s="2" customFormat="1" ht="21.75" customHeight="1">
      <c r="A155" s="39"/>
      <c r="B155" s="40"/>
      <c r="C155" s="229" t="s">
        <v>323</v>
      </c>
      <c r="D155" s="229" t="s">
        <v>238</v>
      </c>
      <c r="E155" s="230" t="s">
        <v>518</v>
      </c>
      <c r="F155" s="231" t="s">
        <v>519</v>
      </c>
      <c r="G155" s="232" t="s">
        <v>191</v>
      </c>
      <c r="H155" s="233">
        <v>24</v>
      </c>
      <c r="I155" s="234"/>
      <c r="J155" s="235">
        <f>ROUND(I155*H155,2)</f>
        <v>0</v>
      </c>
      <c r="K155" s="231" t="s">
        <v>241</v>
      </c>
      <c r="L155" s="45"/>
      <c r="M155" s="236" t="s">
        <v>39</v>
      </c>
      <c r="N155" s="237" t="s">
        <v>53</v>
      </c>
      <c r="O155" s="86"/>
      <c r="P155" s="238">
        <f>O155*H155</f>
        <v>0</v>
      </c>
      <c r="Q155" s="238">
        <v>0</v>
      </c>
      <c r="R155" s="238">
        <f>Q155*H155</f>
        <v>0</v>
      </c>
      <c r="S155" s="238">
        <v>0</v>
      </c>
      <c r="T155" s="239">
        <f>S155*H155</f>
        <v>0</v>
      </c>
      <c r="U155" s="39"/>
      <c r="V155" s="39"/>
      <c r="W155" s="39"/>
      <c r="X155" s="39"/>
      <c r="Y155" s="39"/>
      <c r="Z155" s="39"/>
      <c r="AA155" s="39"/>
      <c r="AB155" s="39"/>
      <c r="AC155" s="39"/>
      <c r="AD155" s="39"/>
      <c r="AE155" s="39"/>
      <c r="AR155" s="240" t="s">
        <v>389</v>
      </c>
      <c r="AT155" s="240" t="s">
        <v>238</v>
      </c>
      <c r="AU155" s="240" t="s">
        <v>87</v>
      </c>
      <c r="AY155" s="17" t="s">
        <v>235</v>
      </c>
      <c r="BE155" s="241">
        <f>IF(N155="základní",J155,0)</f>
        <v>0</v>
      </c>
      <c r="BF155" s="241">
        <f>IF(N155="snížená",J155,0)</f>
        <v>0</v>
      </c>
      <c r="BG155" s="241">
        <f>IF(N155="zákl. přenesená",J155,0)</f>
        <v>0</v>
      </c>
      <c r="BH155" s="241">
        <f>IF(N155="sníž. přenesená",J155,0)</f>
        <v>0</v>
      </c>
      <c r="BI155" s="241">
        <f>IF(N155="nulová",J155,0)</f>
        <v>0</v>
      </c>
      <c r="BJ155" s="17" t="s">
        <v>242</v>
      </c>
      <c r="BK155" s="241">
        <f>ROUND(I155*H155,2)</f>
        <v>0</v>
      </c>
      <c r="BL155" s="17" t="s">
        <v>389</v>
      </c>
      <c r="BM155" s="240" t="s">
        <v>947</v>
      </c>
    </row>
    <row r="156" s="2" customFormat="1">
      <c r="A156" s="39"/>
      <c r="B156" s="40"/>
      <c r="C156" s="41"/>
      <c r="D156" s="242" t="s">
        <v>244</v>
      </c>
      <c r="E156" s="41"/>
      <c r="F156" s="243" t="s">
        <v>519</v>
      </c>
      <c r="G156" s="41"/>
      <c r="H156" s="41"/>
      <c r="I156" s="149"/>
      <c r="J156" s="41"/>
      <c r="K156" s="41"/>
      <c r="L156" s="45"/>
      <c r="M156" s="244"/>
      <c r="N156" s="245"/>
      <c r="O156" s="86"/>
      <c r="P156" s="86"/>
      <c r="Q156" s="86"/>
      <c r="R156" s="86"/>
      <c r="S156" s="86"/>
      <c r="T156" s="87"/>
      <c r="U156" s="39"/>
      <c r="V156" s="39"/>
      <c r="W156" s="39"/>
      <c r="X156" s="39"/>
      <c r="Y156" s="39"/>
      <c r="Z156" s="39"/>
      <c r="AA156" s="39"/>
      <c r="AB156" s="39"/>
      <c r="AC156" s="39"/>
      <c r="AD156" s="39"/>
      <c r="AE156" s="39"/>
      <c r="AT156" s="17" t="s">
        <v>244</v>
      </c>
      <c r="AU156" s="17" t="s">
        <v>87</v>
      </c>
    </row>
    <row r="157" s="13" customFormat="1">
      <c r="A157" s="13"/>
      <c r="B157" s="247"/>
      <c r="C157" s="248"/>
      <c r="D157" s="242" t="s">
        <v>248</v>
      </c>
      <c r="E157" s="249" t="s">
        <v>921</v>
      </c>
      <c r="F157" s="250" t="s">
        <v>948</v>
      </c>
      <c r="G157" s="248"/>
      <c r="H157" s="251">
        <v>24</v>
      </c>
      <c r="I157" s="252"/>
      <c r="J157" s="248"/>
      <c r="K157" s="248"/>
      <c r="L157" s="253"/>
      <c r="M157" s="254"/>
      <c r="N157" s="255"/>
      <c r="O157" s="255"/>
      <c r="P157" s="255"/>
      <c r="Q157" s="255"/>
      <c r="R157" s="255"/>
      <c r="S157" s="255"/>
      <c r="T157" s="256"/>
      <c r="U157" s="13"/>
      <c r="V157" s="13"/>
      <c r="W157" s="13"/>
      <c r="X157" s="13"/>
      <c r="Y157" s="13"/>
      <c r="Z157" s="13"/>
      <c r="AA157" s="13"/>
      <c r="AB157" s="13"/>
      <c r="AC157" s="13"/>
      <c r="AD157" s="13"/>
      <c r="AE157" s="13"/>
      <c r="AT157" s="257" t="s">
        <v>248</v>
      </c>
      <c r="AU157" s="257" t="s">
        <v>87</v>
      </c>
      <c r="AV157" s="13" t="s">
        <v>89</v>
      </c>
      <c r="AW157" s="13" t="s">
        <v>41</v>
      </c>
      <c r="AX157" s="13" t="s">
        <v>87</v>
      </c>
      <c r="AY157" s="257" t="s">
        <v>235</v>
      </c>
    </row>
    <row r="158" s="2" customFormat="1" ht="33" customHeight="1">
      <c r="A158" s="39"/>
      <c r="B158" s="40"/>
      <c r="C158" s="229" t="s">
        <v>8</v>
      </c>
      <c r="D158" s="229" t="s">
        <v>238</v>
      </c>
      <c r="E158" s="230" t="s">
        <v>521</v>
      </c>
      <c r="F158" s="231" t="s">
        <v>522</v>
      </c>
      <c r="G158" s="232" t="s">
        <v>191</v>
      </c>
      <c r="H158" s="233">
        <v>24</v>
      </c>
      <c r="I158" s="234"/>
      <c r="J158" s="235">
        <f>ROUND(I158*H158,2)</f>
        <v>0</v>
      </c>
      <c r="K158" s="231" t="s">
        <v>241</v>
      </c>
      <c r="L158" s="45"/>
      <c r="M158" s="236" t="s">
        <v>39</v>
      </c>
      <c r="N158" s="237" t="s">
        <v>53</v>
      </c>
      <c r="O158" s="86"/>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389</v>
      </c>
      <c r="AT158" s="240" t="s">
        <v>238</v>
      </c>
      <c r="AU158" s="240" t="s">
        <v>87</v>
      </c>
      <c r="AY158" s="17" t="s">
        <v>235</v>
      </c>
      <c r="BE158" s="241">
        <f>IF(N158="základní",J158,0)</f>
        <v>0</v>
      </c>
      <c r="BF158" s="241">
        <f>IF(N158="snížená",J158,0)</f>
        <v>0</v>
      </c>
      <c r="BG158" s="241">
        <f>IF(N158="zákl. přenesená",J158,0)</f>
        <v>0</v>
      </c>
      <c r="BH158" s="241">
        <f>IF(N158="sníž. přenesená",J158,0)</f>
        <v>0</v>
      </c>
      <c r="BI158" s="241">
        <f>IF(N158="nulová",J158,0)</f>
        <v>0</v>
      </c>
      <c r="BJ158" s="17" t="s">
        <v>242</v>
      </c>
      <c r="BK158" s="241">
        <f>ROUND(I158*H158,2)</f>
        <v>0</v>
      </c>
      <c r="BL158" s="17" t="s">
        <v>389</v>
      </c>
      <c r="BM158" s="240" t="s">
        <v>949</v>
      </c>
    </row>
    <row r="159" s="2" customFormat="1">
      <c r="A159" s="39"/>
      <c r="B159" s="40"/>
      <c r="C159" s="41"/>
      <c r="D159" s="242" t="s">
        <v>244</v>
      </c>
      <c r="E159" s="41"/>
      <c r="F159" s="243" t="s">
        <v>524</v>
      </c>
      <c r="G159" s="41"/>
      <c r="H159" s="41"/>
      <c r="I159" s="149"/>
      <c r="J159" s="41"/>
      <c r="K159" s="41"/>
      <c r="L159" s="45"/>
      <c r="M159" s="244"/>
      <c r="N159" s="245"/>
      <c r="O159" s="86"/>
      <c r="P159" s="86"/>
      <c r="Q159" s="86"/>
      <c r="R159" s="86"/>
      <c r="S159" s="86"/>
      <c r="T159" s="87"/>
      <c r="U159" s="39"/>
      <c r="V159" s="39"/>
      <c r="W159" s="39"/>
      <c r="X159" s="39"/>
      <c r="Y159" s="39"/>
      <c r="Z159" s="39"/>
      <c r="AA159" s="39"/>
      <c r="AB159" s="39"/>
      <c r="AC159" s="39"/>
      <c r="AD159" s="39"/>
      <c r="AE159" s="39"/>
      <c r="AT159" s="17" t="s">
        <v>244</v>
      </c>
      <c r="AU159" s="17" t="s">
        <v>87</v>
      </c>
    </row>
    <row r="160" s="13" customFormat="1">
      <c r="A160" s="13"/>
      <c r="B160" s="247"/>
      <c r="C160" s="248"/>
      <c r="D160" s="242" t="s">
        <v>248</v>
      </c>
      <c r="E160" s="249" t="s">
        <v>39</v>
      </c>
      <c r="F160" s="250" t="s">
        <v>921</v>
      </c>
      <c r="G160" s="248"/>
      <c r="H160" s="251">
        <v>24</v>
      </c>
      <c r="I160" s="252"/>
      <c r="J160" s="248"/>
      <c r="K160" s="248"/>
      <c r="L160" s="253"/>
      <c r="M160" s="254"/>
      <c r="N160" s="255"/>
      <c r="O160" s="255"/>
      <c r="P160" s="255"/>
      <c r="Q160" s="255"/>
      <c r="R160" s="255"/>
      <c r="S160" s="255"/>
      <c r="T160" s="256"/>
      <c r="U160" s="13"/>
      <c r="V160" s="13"/>
      <c r="W160" s="13"/>
      <c r="X160" s="13"/>
      <c r="Y160" s="13"/>
      <c r="Z160" s="13"/>
      <c r="AA160" s="13"/>
      <c r="AB160" s="13"/>
      <c r="AC160" s="13"/>
      <c r="AD160" s="13"/>
      <c r="AE160" s="13"/>
      <c r="AT160" s="257" t="s">
        <v>248</v>
      </c>
      <c r="AU160" s="257" t="s">
        <v>87</v>
      </c>
      <c r="AV160" s="13" t="s">
        <v>89</v>
      </c>
      <c r="AW160" s="13" t="s">
        <v>41</v>
      </c>
      <c r="AX160" s="13" t="s">
        <v>87</v>
      </c>
      <c r="AY160" s="257" t="s">
        <v>235</v>
      </c>
    </row>
    <row r="161" s="2" customFormat="1" ht="33" customHeight="1">
      <c r="A161" s="39"/>
      <c r="B161" s="40"/>
      <c r="C161" s="229" t="s">
        <v>336</v>
      </c>
      <c r="D161" s="229" t="s">
        <v>238</v>
      </c>
      <c r="E161" s="230" t="s">
        <v>387</v>
      </c>
      <c r="F161" s="231" t="s">
        <v>388</v>
      </c>
      <c r="G161" s="232" t="s">
        <v>182</v>
      </c>
      <c r="H161" s="233">
        <v>31.609999999999999</v>
      </c>
      <c r="I161" s="234"/>
      <c r="J161" s="235">
        <f>ROUND(I161*H161,2)</f>
        <v>0</v>
      </c>
      <c r="K161" s="231" t="s">
        <v>241</v>
      </c>
      <c r="L161" s="45"/>
      <c r="M161" s="236" t="s">
        <v>39</v>
      </c>
      <c r="N161" s="237" t="s">
        <v>53</v>
      </c>
      <c r="O161" s="86"/>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389</v>
      </c>
      <c r="AT161" s="240" t="s">
        <v>238</v>
      </c>
      <c r="AU161" s="240" t="s">
        <v>87</v>
      </c>
      <c r="AY161" s="17" t="s">
        <v>235</v>
      </c>
      <c r="BE161" s="241">
        <f>IF(N161="základní",J161,0)</f>
        <v>0</v>
      </c>
      <c r="BF161" s="241">
        <f>IF(N161="snížená",J161,0)</f>
        <v>0</v>
      </c>
      <c r="BG161" s="241">
        <f>IF(N161="zákl. přenesená",J161,0)</f>
        <v>0</v>
      </c>
      <c r="BH161" s="241">
        <f>IF(N161="sníž. přenesená",J161,0)</f>
        <v>0</v>
      </c>
      <c r="BI161" s="241">
        <f>IF(N161="nulová",J161,0)</f>
        <v>0</v>
      </c>
      <c r="BJ161" s="17" t="s">
        <v>242</v>
      </c>
      <c r="BK161" s="241">
        <f>ROUND(I161*H161,2)</f>
        <v>0</v>
      </c>
      <c r="BL161" s="17" t="s">
        <v>389</v>
      </c>
      <c r="BM161" s="240" t="s">
        <v>950</v>
      </c>
    </row>
    <row r="162" s="2" customFormat="1">
      <c r="A162" s="39"/>
      <c r="B162" s="40"/>
      <c r="C162" s="41"/>
      <c r="D162" s="242" t="s">
        <v>244</v>
      </c>
      <c r="E162" s="41"/>
      <c r="F162" s="243" t="s">
        <v>391</v>
      </c>
      <c r="G162" s="41"/>
      <c r="H162" s="41"/>
      <c r="I162" s="149"/>
      <c r="J162" s="41"/>
      <c r="K162" s="41"/>
      <c r="L162" s="45"/>
      <c r="M162" s="244"/>
      <c r="N162" s="245"/>
      <c r="O162" s="86"/>
      <c r="P162" s="86"/>
      <c r="Q162" s="86"/>
      <c r="R162" s="86"/>
      <c r="S162" s="86"/>
      <c r="T162" s="87"/>
      <c r="U162" s="39"/>
      <c r="V162" s="39"/>
      <c r="W162" s="39"/>
      <c r="X162" s="39"/>
      <c r="Y162" s="39"/>
      <c r="Z162" s="39"/>
      <c r="AA162" s="39"/>
      <c r="AB162" s="39"/>
      <c r="AC162" s="39"/>
      <c r="AD162" s="39"/>
      <c r="AE162" s="39"/>
      <c r="AT162" s="17" t="s">
        <v>244</v>
      </c>
      <c r="AU162" s="17" t="s">
        <v>87</v>
      </c>
    </row>
    <row r="163" s="2" customFormat="1">
      <c r="A163" s="39"/>
      <c r="B163" s="40"/>
      <c r="C163" s="41"/>
      <c r="D163" s="242" t="s">
        <v>246</v>
      </c>
      <c r="E163" s="41"/>
      <c r="F163" s="246" t="s">
        <v>412</v>
      </c>
      <c r="G163" s="41"/>
      <c r="H163" s="41"/>
      <c r="I163" s="149"/>
      <c r="J163" s="41"/>
      <c r="K163" s="41"/>
      <c r="L163" s="45"/>
      <c r="M163" s="244"/>
      <c r="N163" s="245"/>
      <c r="O163" s="86"/>
      <c r="P163" s="86"/>
      <c r="Q163" s="86"/>
      <c r="R163" s="86"/>
      <c r="S163" s="86"/>
      <c r="T163" s="87"/>
      <c r="U163" s="39"/>
      <c r="V163" s="39"/>
      <c r="W163" s="39"/>
      <c r="X163" s="39"/>
      <c r="Y163" s="39"/>
      <c r="Z163" s="39"/>
      <c r="AA163" s="39"/>
      <c r="AB163" s="39"/>
      <c r="AC163" s="39"/>
      <c r="AD163" s="39"/>
      <c r="AE163" s="39"/>
      <c r="AT163" s="17" t="s">
        <v>246</v>
      </c>
      <c r="AU163" s="17" t="s">
        <v>87</v>
      </c>
    </row>
    <row r="164" s="13" customFormat="1">
      <c r="A164" s="13"/>
      <c r="B164" s="247"/>
      <c r="C164" s="248"/>
      <c r="D164" s="242" t="s">
        <v>248</v>
      </c>
      <c r="E164" s="249" t="s">
        <v>39</v>
      </c>
      <c r="F164" s="250" t="s">
        <v>951</v>
      </c>
      <c r="G164" s="248"/>
      <c r="H164" s="251">
        <v>31.609999999999999</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248</v>
      </c>
      <c r="AU164" s="257" t="s">
        <v>87</v>
      </c>
      <c r="AV164" s="13" t="s">
        <v>89</v>
      </c>
      <c r="AW164" s="13" t="s">
        <v>41</v>
      </c>
      <c r="AX164" s="13" t="s">
        <v>87</v>
      </c>
      <c r="AY164" s="257" t="s">
        <v>235</v>
      </c>
    </row>
    <row r="165" s="12" customFormat="1" ht="25.92" customHeight="1">
      <c r="A165" s="12"/>
      <c r="B165" s="213"/>
      <c r="C165" s="214"/>
      <c r="D165" s="215" t="s">
        <v>79</v>
      </c>
      <c r="E165" s="216" t="s">
        <v>169</v>
      </c>
      <c r="F165" s="216" t="s">
        <v>166</v>
      </c>
      <c r="G165" s="214"/>
      <c r="H165" s="214"/>
      <c r="I165" s="217"/>
      <c r="J165" s="218">
        <f>BK165</f>
        <v>0</v>
      </c>
      <c r="K165" s="214"/>
      <c r="L165" s="219"/>
      <c r="M165" s="220"/>
      <c r="N165" s="221"/>
      <c r="O165" s="221"/>
      <c r="P165" s="222">
        <f>SUM(P166:P192)</f>
        <v>0</v>
      </c>
      <c r="Q165" s="221"/>
      <c r="R165" s="222">
        <f>SUM(R166:R192)</f>
        <v>0</v>
      </c>
      <c r="S165" s="221"/>
      <c r="T165" s="223">
        <f>SUM(T166:T192)</f>
        <v>0</v>
      </c>
      <c r="U165" s="12"/>
      <c r="V165" s="12"/>
      <c r="W165" s="12"/>
      <c r="X165" s="12"/>
      <c r="Y165" s="12"/>
      <c r="Z165" s="12"/>
      <c r="AA165" s="12"/>
      <c r="AB165" s="12"/>
      <c r="AC165" s="12"/>
      <c r="AD165" s="12"/>
      <c r="AE165" s="12"/>
      <c r="AR165" s="224" t="s">
        <v>236</v>
      </c>
      <c r="AT165" s="225" t="s">
        <v>79</v>
      </c>
      <c r="AU165" s="225" t="s">
        <v>80</v>
      </c>
      <c r="AY165" s="224" t="s">
        <v>235</v>
      </c>
      <c r="BK165" s="226">
        <f>SUM(BK166:BK192)</f>
        <v>0</v>
      </c>
    </row>
    <row r="166" s="2" customFormat="1" ht="21.75" customHeight="1">
      <c r="A166" s="39"/>
      <c r="B166" s="40"/>
      <c r="C166" s="229" t="s">
        <v>344</v>
      </c>
      <c r="D166" s="229" t="s">
        <v>238</v>
      </c>
      <c r="E166" s="230" t="s">
        <v>401</v>
      </c>
      <c r="F166" s="231" t="s">
        <v>402</v>
      </c>
      <c r="G166" s="232" t="s">
        <v>197</v>
      </c>
      <c r="H166" s="233">
        <v>690</v>
      </c>
      <c r="I166" s="234"/>
      <c r="J166" s="235">
        <f>ROUND(I166*H166,2)</f>
        <v>0</v>
      </c>
      <c r="K166" s="231" t="s">
        <v>241</v>
      </c>
      <c r="L166" s="45"/>
      <c r="M166" s="236" t="s">
        <v>39</v>
      </c>
      <c r="N166" s="237" t="s">
        <v>53</v>
      </c>
      <c r="O166" s="86"/>
      <c r="P166" s="238">
        <f>O166*H166</f>
        <v>0</v>
      </c>
      <c r="Q166" s="238">
        <v>0</v>
      </c>
      <c r="R166" s="238">
        <f>Q166*H166</f>
        <v>0</v>
      </c>
      <c r="S166" s="238">
        <v>0</v>
      </c>
      <c r="T166" s="239">
        <f>S166*H166</f>
        <v>0</v>
      </c>
      <c r="U166" s="39"/>
      <c r="V166" s="39"/>
      <c r="W166" s="39"/>
      <c r="X166" s="39"/>
      <c r="Y166" s="39"/>
      <c r="Z166" s="39"/>
      <c r="AA166" s="39"/>
      <c r="AB166" s="39"/>
      <c r="AC166" s="39"/>
      <c r="AD166" s="39"/>
      <c r="AE166" s="39"/>
      <c r="AR166" s="240" t="s">
        <v>242</v>
      </c>
      <c r="AT166" s="240" t="s">
        <v>238</v>
      </c>
      <c r="AU166" s="240" t="s">
        <v>87</v>
      </c>
      <c r="AY166" s="17" t="s">
        <v>235</v>
      </c>
      <c r="BE166" s="241">
        <f>IF(N166="základní",J166,0)</f>
        <v>0</v>
      </c>
      <c r="BF166" s="241">
        <f>IF(N166="snížená",J166,0)</f>
        <v>0</v>
      </c>
      <c r="BG166" s="241">
        <f>IF(N166="zákl. přenesená",J166,0)</f>
        <v>0</v>
      </c>
      <c r="BH166" s="241">
        <f>IF(N166="sníž. přenesená",J166,0)</f>
        <v>0</v>
      </c>
      <c r="BI166" s="241">
        <f>IF(N166="nulová",J166,0)</f>
        <v>0</v>
      </c>
      <c r="BJ166" s="17" t="s">
        <v>242</v>
      </c>
      <c r="BK166" s="241">
        <f>ROUND(I166*H166,2)</f>
        <v>0</v>
      </c>
      <c r="BL166" s="17" t="s">
        <v>242</v>
      </c>
      <c r="BM166" s="240" t="s">
        <v>952</v>
      </c>
    </row>
    <row r="167" s="2" customFormat="1">
      <c r="A167" s="39"/>
      <c r="B167" s="40"/>
      <c r="C167" s="41"/>
      <c r="D167" s="242" t="s">
        <v>244</v>
      </c>
      <c r="E167" s="41"/>
      <c r="F167" s="243" t="s">
        <v>404</v>
      </c>
      <c r="G167" s="41"/>
      <c r="H167" s="41"/>
      <c r="I167" s="149"/>
      <c r="J167" s="41"/>
      <c r="K167" s="41"/>
      <c r="L167" s="45"/>
      <c r="M167" s="244"/>
      <c r="N167" s="245"/>
      <c r="O167" s="86"/>
      <c r="P167" s="86"/>
      <c r="Q167" s="86"/>
      <c r="R167" s="86"/>
      <c r="S167" s="86"/>
      <c r="T167" s="87"/>
      <c r="U167" s="39"/>
      <c r="V167" s="39"/>
      <c r="W167" s="39"/>
      <c r="X167" s="39"/>
      <c r="Y167" s="39"/>
      <c r="Z167" s="39"/>
      <c r="AA167" s="39"/>
      <c r="AB167" s="39"/>
      <c r="AC167" s="39"/>
      <c r="AD167" s="39"/>
      <c r="AE167" s="39"/>
      <c r="AT167" s="17" t="s">
        <v>244</v>
      </c>
      <c r="AU167" s="17" t="s">
        <v>87</v>
      </c>
    </row>
    <row r="168" s="2" customFormat="1">
      <c r="A168" s="39"/>
      <c r="B168" s="40"/>
      <c r="C168" s="41"/>
      <c r="D168" s="242" t="s">
        <v>294</v>
      </c>
      <c r="E168" s="41"/>
      <c r="F168" s="246" t="s">
        <v>405</v>
      </c>
      <c r="G168" s="41"/>
      <c r="H168" s="41"/>
      <c r="I168" s="149"/>
      <c r="J168" s="41"/>
      <c r="K168" s="41"/>
      <c r="L168" s="45"/>
      <c r="M168" s="244"/>
      <c r="N168" s="245"/>
      <c r="O168" s="86"/>
      <c r="P168" s="86"/>
      <c r="Q168" s="86"/>
      <c r="R168" s="86"/>
      <c r="S168" s="86"/>
      <c r="T168" s="87"/>
      <c r="U168" s="39"/>
      <c r="V168" s="39"/>
      <c r="W168" s="39"/>
      <c r="X168" s="39"/>
      <c r="Y168" s="39"/>
      <c r="Z168" s="39"/>
      <c r="AA168" s="39"/>
      <c r="AB168" s="39"/>
      <c r="AC168" s="39"/>
      <c r="AD168" s="39"/>
      <c r="AE168" s="39"/>
      <c r="AT168" s="17" t="s">
        <v>294</v>
      </c>
      <c r="AU168" s="17" t="s">
        <v>87</v>
      </c>
    </row>
    <row r="169" s="13" customFormat="1">
      <c r="A169" s="13"/>
      <c r="B169" s="247"/>
      <c r="C169" s="248"/>
      <c r="D169" s="242" t="s">
        <v>248</v>
      </c>
      <c r="E169" s="249" t="s">
        <v>39</v>
      </c>
      <c r="F169" s="250" t="s">
        <v>953</v>
      </c>
      <c r="G169" s="248"/>
      <c r="H169" s="251">
        <v>690</v>
      </c>
      <c r="I169" s="252"/>
      <c r="J169" s="248"/>
      <c r="K169" s="248"/>
      <c r="L169" s="253"/>
      <c r="M169" s="254"/>
      <c r="N169" s="255"/>
      <c r="O169" s="255"/>
      <c r="P169" s="255"/>
      <c r="Q169" s="255"/>
      <c r="R169" s="255"/>
      <c r="S169" s="255"/>
      <c r="T169" s="256"/>
      <c r="U169" s="13"/>
      <c r="V169" s="13"/>
      <c r="W169" s="13"/>
      <c r="X169" s="13"/>
      <c r="Y169" s="13"/>
      <c r="Z169" s="13"/>
      <c r="AA169" s="13"/>
      <c r="AB169" s="13"/>
      <c r="AC169" s="13"/>
      <c r="AD169" s="13"/>
      <c r="AE169" s="13"/>
      <c r="AT169" s="257" t="s">
        <v>248</v>
      </c>
      <c r="AU169" s="257" t="s">
        <v>87</v>
      </c>
      <c r="AV169" s="13" t="s">
        <v>89</v>
      </c>
      <c r="AW169" s="13" t="s">
        <v>41</v>
      </c>
      <c r="AX169" s="13" t="s">
        <v>80</v>
      </c>
      <c r="AY169" s="257" t="s">
        <v>235</v>
      </c>
    </row>
    <row r="170" s="14" customFormat="1">
      <c r="A170" s="14"/>
      <c r="B170" s="258"/>
      <c r="C170" s="259"/>
      <c r="D170" s="242" t="s">
        <v>248</v>
      </c>
      <c r="E170" s="260" t="s">
        <v>39</v>
      </c>
      <c r="F170" s="261" t="s">
        <v>250</v>
      </c>
      <c r="G170" s="259"/>
      <c r="H170" s="262">
        <v>690</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248</v>
      </c>
      <c r="AU170" s="268" t="s">
        <v>87</v>
      </c>
      <c r="AV170" s="14" t="s">
        <v>242</v>
      </c>
      <c r="AW170" s="14" t="s">
        <v>41</v>
      </c>
      <c r="AX170" s="14" t="s">
        <v>87</v>
      </c>
      <c r="AY170" s="268" t="s">
        <v>235</v>
      </c>
    </row>
    <row r="171" s="2" customFormat="1" ht="21.75" customHeight="1">
      <c r="A171" s="39"/>
      <c r="B171" s="40"/>
      <c r="C171" s="229" t="s">
        <v>351</v>
      </c>
      <c r="D171" s="229" t="s">
        <v>238</v>
      </c>
      <c r="E171" s="230" t="s">
        <v>766</v>
      </c>
      <c r="F171" s="231" t="s">
        <v>767</v>
      </c>
      <c r="G171" s="232" t="s">
        <v>191</v>
      </c>
      <c r="H171" s="233">
        <v>1</v>
      </c>
      <c r="I171" s="234"/>
      <c r="J171" s="235">
        <f>ROUND(I171*H171,2)</f>
        <v>0</v>
      </c>
      <c r="K171" s="231" t="s">
        <v>241</v>
      </c>
      <c r="L171" s="45"/>
      <c r="M171" s="236" t="s">
        <v>39</v>
      </c>
      <c r="N171" s="237" t="s">
        <v>53</v>
      </c>
      <c r="O171" s="86"/>
      <c r="P171" s="238">
        <f>O171*H171</f>
        <v>0</v>
      </c>
      <c r="Q171" s="238">
        <v>0</v>
      </c>
      <c r="R171" s="238">
        <f>Q171*H171</f>
        <v>0</v>
      </c>
      <c r="S171" s="238">
        <v>0</v>
      </c>
      <c r="T171" s="239">
        <f>S171*H171</f>
        <v>0</v>
      </c>
      <c r="U171" s="39"/>
      <c r="V171" s="39"/>
      <c r="W171" s="39"/>
      <c r="X171" s="39"/>
      <c r="Y171" s="39"/>
      <c r="Z171" s="39"/>
      <c r="AA171" s="39"/>
      <c r="AB171" s="39"/>
      <c r="AC171" s="39"/>
      <c r="AD171" s="39"/>
      <c r="AE171" s="39"/>
      <c r="AR171" s="240" t="s">
        <v>389</v>
      </c>
      <c r="AT171" s="240" t="s">
        <v>238</v>
      </c>
      <c r="AU171" s="240" t="s">
        <v>87</v>
      </c>
      <c r="AY171" s="17" t="s">
        <v>235</v>
      </c>
      <c r="BE171" s="241">
        <f>IF(N171="základní",J171,0)</f>
        <v>0</v>
      </c>
      <c r="BF171" s="241">
        <f>IF(N171="snížená",J171,0)</f>
        <v>0</v>
      </c>
      <c r="BG171" s="241">
        <f>IF(N171="zákl. přenesená",J171,0)</f>
        <v>0</v>
      </c>
      <c r="BH171" s="241">
        <f>IF(N171="sníž. přenesená",J171,0)</f>
        <v>0</v>
      </c>
      <c r="BI171" s="241">
        <f>IF(N171="nulová",J171,0)</f>
        <v>0</v>
      </c>
      <c r="BJ171" s="17" t="s">
        <v>242</v>
      </c>
      <c r="BK171" s="241">
        <f>ROUND(I171*H171,2)</f>
        <v>0</v>
      </c>
      <c r="BL171" s="17" t="s">
        <v>389</v>
      </c>
      <c r="BM171" s="240" t="s">
        <v>954</v>
      </c>
    </row>
    <row r="172" s="2" customFormat="1">
      <c r="A172" s="39"/>
      <c r="B172" s="40"/>
      <c r="C172" s="41"/>
      <c r="D172" s="242" t="s">
        <v>244</v>
      </c>
      <c r="E172" s="41"/>
      <c r="F172" s="243" t="s">
        <v>769</v>
      </c>
      <c r="G172" s="41"/>
      <c r="H172" s="41"/>
      <c r="I172" s="149"/>
      <c r="J172" s="41"/>
      <c r="K172" s="41"/>
      <c r="L172" s="45"/>
      <c r="M172" s="244"/>
      <c r="N172" s="245"/>
      <c r="O172" s="86"/>
      <c r="P172" s="86"/>
      <c r="Q172" s="86"/>
      <c r="R172" s="86"/>
      <c r="S172" s="86"/>
      <c r="T172" s="87"/>
      <c r="U172" s="39"/>
      <c r="V172" s="39"/>
      <c r="W172" s="39"/>
      <c r="X172" s="39"/>
      <c r="Y172" s="39"/>
      <c r="Z172" s="39"/>
      <c r="AA172" s="39"/>
      <c r="AB172" s="39"/>
      <c r="AC172" s="39"/>
      <c r="AD172" s="39"/>
      <c r="AE172" s="39"/>
      <c r="AT172" s="17" t="s">
        <v>244</v>
      </c>
      <c r="AU172" s="17" t="s">
        <v>87</v>
      </c>
    </row>
    <row r="173" s="2" customFormat="1">
      <c r="A173" s="39"/>
      <c r="B173" s="40"/>
      <c r="C173" s="41"/>
      <c r="D173" s="242" t="s">
        <v>246</v>
      </c>
      <c r="E173" s="41"/>
      <c r="F173" s="246" t="s">
        <v>412</v>
      </c>
      <c r="G173" s="41"/>
      <c r="H173" s="41"/>
      <c r="I173" s="149"/>
      <c r="J173" s="41"/>
      <c r="K173" s="41"/>
      <c r="L173" s="45"/>
      <c r="M173" s="244"/>
      <c r="N173" s="245"/>
      <c r="O173" s="86"/>
      <c r="P173" s="86"/>
      <c r="Q173" s="86"/>
      <c r="R173" s="86"/>
      <c r="S173" s="86"/>
      <c r="T173" s="87"/>
      <c r="U173" s="39"/>
      <c r="V173" s="39"/>
      <c r="W173" s="39"/>
      <c r="X173" s="39"/>
      <c r="Y173" s="39"/>
      <c r="Z173" s="39"/>
      <c r="AA173" s="39"/>
      <c r="AB173" s="39"/>
      <c r="AC173" s="39"/>
      <c r="AD173" s="39"/>
      <c r="AE173" s="39"/>
      <c r="AT173" s="17" t="s">
        <v>246</v>
      </c>
      <c r="AU173" s="17" t="s">
        <v>87</v>
      </c>
    </row>
    <row r="174" s="2" customFormat="1">
      <c r="A174" s="39"/>
      <c r="B174" s="40"/>
      <c r="C174" s="41"/>
      <c r="D174" s="242" t="s">
        <v>294</v>
      </c>
      <c r="E174" s="41"/>
      <c r="F174" s="246" t="s">
        <v>413</v>
      </c>
      <c r="G174" s="41"/>
      <c r="H174" s="41"/>
      <c r="I174" s="149"/>
      <c r="J174" s="41"/>
      <c r="K174" s="41"/>
      <c r="L174" s="45"/>
      <c r="M174" s="244"/>
      <c r="N174" s="245"/>
      <c r="O174" s="86"/>
      <c r="P174" s="86"/>
      <c r="Q174" s="86"/>
      <c r="R174" s="86"/>
      <c r="S174" s="86"/>
      <c r="T174" s="87"/>
      <c r="U174" s="39"/>
      <c r="V174" s="39"/>
      <c r="W174" s="39"/>
      <c r="X174" s="39"/>
      <c r="Y174" s="39"/>
      <c r="Z174" s="39"/>
      <c r="AA174" s="39"/>
      <c r="AB174" s="39"/>
      <c r="AC174" s="39"/>
      <c r="AD174" s="39"/>
      <c r="AE174" s="39"/>
      <c r="AT174" s="17" t="s">
        <v>294</v>
      </c>
      <c r="AU174" s="17" t="s">
        <v>87</v>
      </c>
    </row>
    <row r="175" s="13" customFormat="1">
      <c r="A175" s="13"/>
      <c r="B175" s="247"/>
      <c r="C175" s="248"/>
      <c r="D175" s="242" t="s">
        <v>248</v>
      </c>
      <c r="E175" s="249" t="s">
        <v>39</v>
      </c>
      <c r="F175" s="250" t="s">
        <v>87</v>
      </c>
      <c r="G175" s="248"/>
      <c r="H175" s="251">
        <v>1</v>
      </c>
      <c r="I175" s="252"/>
      <c r="J175" s="248"/>
      <c r="K175" s="248"/>
      <c r="L175" s="253"/>
      <c r="M175" s="254"/>
      <c r="N175" s="255"/>
      <c r="O175" s="255"/>
      <c r="P175" s="255"/>
      <c r="Q175" s="255"/>
      <c r="R175" s="255"/>
      <c r="S175" s="255"/>
      <c r="T175" s="256"/>
      <c r="U175" s="13"/>
      <c r="V175" s="13"/>
      <c r="W175" s="13"/>
      <c r="X175" s="13"/>
      <c r="Y175" s="13"/>
      <c r="Z175" s="13"/>
      <c r="AA175" s="13"/>
      <c r="AB175" s="13"/>
      <c r="AC175" s="13"/>
      <c r="AD175" s="13"/>
      <c r="AE175" s="13"/>
      <c r="AT175" s="257" t="s">
        <v>248</v>
      </c>
      <c r="AU175" s="257" t="s">
        <v>87</v>
      </c>
      <c r="AV175" s="13" t="s">
        <v>89</v>
      </c>
      <c r="AW175" s="13" t="s">
        <v>41</v>
      </c>
      <c r="AX175" s="13" t="s">
        <v>87</v>
      </c>
      <c r="AY175" s="257" t="s">
        <v>235</v>
      </c>
    </row>
    <row r="176" s="2" customFormat="1" ht="33" customHeight="1">
      <c r="A176" s="39"/>
      <c r="B176" s="40"/>
      <c r="C176" s="229" t="s">
        <v>358</v>
      </c>
      <c r="D176" s="229" t="s">
        <v>238</v>
      </c>
      <c r="E176" s="230" t="s">
        <v>416</v>
      </c>
      <c r="F176" s="231" t="s">
        <v>417</v>
      </c>
      <c r="G176" s="232" t="s">
        <v>182</v>
      </c>
      <c r="H176" s="233">
        <v>31.609999999999999</v>
      </c>
      <c r="I176" s="234"/>
      <c r="J176" s="235">
        <f>ROUND(I176*H176,2)</f>
        <v>0</v>
      </c>
      <c r="K176" s="231" t="s">
        <v>241</v>
      </c>
      <c r="L176" s="45"/>
      <c r="M176" s="236" t="s">
        <v>39</v>
      </c>
      <c r="N176" s="237" t="s">
        <v>53</v>
      </c>
      <c r="O176" s="86"/>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389</v>
      </c>
      <c r="AT176" s="240" t="s">
        <v>238</v>
      </c>
      <c r="AU176" s="240" t="s">
        <v>87</v>
      </c>
      <c r="AY176" s="17" t="s">
        <v>235</v>
      </c>
      <c r="BE176" s="241">
        <f>IF(N176="základní",J176,0)</f>
        <v>0</v>
      </c>
      <c r="BF176" s="241">
        <f>IF(N176="snížená",J176,0)</f>
        <v>0</v>
      </c>
      <c r="BG176" s="241">
        <f>IF(N176="zákl. přenesená",J176,0)</f>
        <v>0</v>
      </c>
      <c r="BH176" s="241">
        <f>IF(N176="sníž. přenesená",J176,0)</f>
        <v>0</v>
      </c>
      <c r="BI176" s="241">
        <f>IF(N176="nulová",J176,0)</f>
        <v>0</v>
      </c>
      <c r="BJ176" s="17" t="s">
        <v>242</v>
      </c>
      <c r="BK176" s="241">
        <f>ROUND(I176*H176,2)</f>
        <v>0</v>
      </c>
      <c r="BL176" s="17" t="s">
        <v>389</v>
      </c>
      <c r="BM176" s="240" t="s">
        <v>955</v>
      </c>
    </row>
    <row r="177" s="2" customFormat="1">
      <c r="A177" s="39"/>
      <c r="B177" s="40"/>
      <c r="C177" s="41"/>
      <c r="D177" s="242" t="s">
        <v>244</v>
      </c>
      <c r="E177" s="41"/>
      <c r="F177" s="243" t="s">
        <v>419</v>
      </c>
      <c r="G177" s="41"/>
      <c r="H177" s="41"/>
      <c r="I177" s="149"/>
      <c r="J177" s="41"/>
      <c r="K177" s="41"/>
      <c r="L177" s="45"/>
      <c r="M177" s="244"/>
      <c r="N177" s="245"/>
      <c r="O177" s="86"/>
      <c r="P177" s="86"/>
      <c r="Q177" s="86"/>
      <c r="R177" s="86"/>
      <c r="S177" s="86"/>
      <c r="T177" s="87"/>
      <c r="U177" s="39"/>
      <c r="V177" s="39"/>
      <c r="W177" s="39"/>
      <c r="X177" s="39"/>
      <c r="Y177" s="39"/>
      <c r="Z177" s="39"/>
      <c r="AA177" s="39"/>
      <c r="AB177" s="39"/>
      <c r="AC177" s="39"/>
      <c r="AD177" s="39"/>
      <c r="AE177" s="39"/>
      <c r="AT177" s="17" t="s">
        <v>244</v>
      </c>
      <c r="AU177" s="17" t="s">
        <v>87</v>
      </c>
    </row>
    <row r="178" s="2" customFormat="1">
      <c r="A178" s="39"/>
      <c r="B178" s="40"/>
      <c r="C178" s="41"/>
      <c r="D178" s="242" t="s">
        <v>246</v>
      </c>
      <c r="E178" s="41"/>
      <c r="F178" s="246" t="s">
        <v>412</v>
      </c>
      <c r="G178" s="41"/>
      <c r="H178" s="41"/>
      <c r="I178" s="149"/>
      <c r="J178" s="41"/>
      <c r="K178" s="41"/>
      <c r="L178" s="45"/>
      <c r="M178" s="244"/>
      <c r="N178" s="245"/>
      <c r="O178" s="86"/>
      <c r="P178" s="86"/>
      <c r="Q178" s="86"/>
      <c r="R178" s="86"/>
      <c r="S178" s="86"/>
      <c r="T178" s="87"/>
      <c r="U178" s="39"/>
      <c r="V178" s="39"/>
      <c r="W178" s="39"/>
      <c r="X178" s="39"/>
      <c r="Y178" s="39"/>
      <c r="Z178" s="39"/>
      <c r="AA178" s="39"/>
      <c r="AB178" s="39"/>
      <c r="AC178" s="39"/>
      <c r="AD178" s="39"/>
      <c r="AE178" s="39"/>
      <c r="AT178" s="17" t="s">
        <v>246</v>
      </c>
      <c r="AU178" s="17" t="s">
        <v>87</v>
      </c>
    </row>
    <row r="179" s="2" customFormat="1">
      <c r="A179" s="39"/>
      <c r="B179" s="40"/>
      <c r="C179" s="41"/>
      <c r="D179" s="242" t="s">
        <v>294</v>
      </c>
      <c r="E179" s="41"/>
      <c r="F179" s="246" t="s">
        <v>774</v>
      </c>
      <c r="G179" s="41"/>
      <c r="H179" s="41"/>
      <c r="I179" s="149"/>
      <c r="J179" s="41"/>
      <c r="K179" s="41"/>
      <c r="L179" s="45"/>
      <c r="M179" s="244"/>
      <c r="N179" s="245"/>
      <c r="O179" s="86"/>
      <c r="P179" s="86"/>
      <c r="Q179" s="86"/>
      <c r="R179" s="86"/>
      <c r="S179" s="86"/>
      <c r="T179" s="87"/>
      <c r="U179" s="39"/>
      <c r="V179" s="39"/>
      <c r="W179" s="39"/>
      <c r="X179" s="39"/>
      <c r="Y179" s="39"/>
      <c r="Z179" s="39"/>
      <c r="AA179" s="39"/>
      <c r="AB179" s="39"/>
      <c r="AC179" s="39"/>
      <c r="AD179" s="39"/>
      <c r="AE179" s="39"/>
      <c r="AT179" s="17" t="s">
        <v>294</v>
      </c>
      <c r="AU179" s="17" t="s">
        <v>87</v>
      </c>
    </row>
    <row r="180" s="13" customFormat="1">
      <c r="A180" s="13"/>
      <c r="B180" s="247"/>
      <c r="C180" s="248"/>
      <c r="D180" s="242" t="s">
        <v>248</v>
      </c>
      <c r="E180" s="249" t="s">
        <v>39</v>
      </c>
      <c r="F180" s="250" t="s">
        <v>956</v>
      </c>
      <c r="G180" s="248"/>
      <c r="H180" s="251">
        <v>31.609999999999999</v>
      </c>
      <c r="I180" s="252"/>
      <c r="J180" s="248"/>
      <c r="K180" s="248"/>
      <c r="L180" s="253"/>
      <c r="M180" s="254"/>
      <c r="N180" s="255"/>
      <c r="O180" s="255"/>
      <c r="P180" s="255"/>
      <c r="Q180" s="255"/>
      <c r="R180" s="255"/>
      <c r="S180" s="255"/>
      <c r="T180" s="256"/>
      <c r="U180" s="13"/>
      <c r="V180" s="13"/>
      <c r="W180" s="13"/>
      <c r="X180" s="13"/>
      <c r="Y180" s="13"/>
      <c r="Z180" s="13"/>
      <c r="AA180" s="13"/>
      <c r="AB180" s="13"/>
      <c r="AC180" s="13"/>
      <c r="AD180" s="13"/>
      <c r="AE180" s="13"/>
      <c r="AT180" s="257" t="s">
        <v>248</v>
      </c>
      <c r="AU180" s="257" t="s">
        <v>87</v>
      </c>
      <c r="AV180" s="13" t="s">
        <v>89</v>
      </c>
      <c r="AW180" s="13" t="s">
        <v>41</v>
      </c>
      <c r="AX180" s="13" t="s">
        <v>80</v>
      </c>
      <c r="AY180" s="257" t="s">
        <v>235</v>
      </c>
    </row>
    <row r="181" s="14" customFormat="1">
      <c r="A181" s="14"/>
      <c r="B181" s="258"/>
      <c r="C181" s="259"/>
      <c r="D181" s="242" t="s">
        <v>248</v>
      </c>
      <c r="E181" s="260" t="s">
        <v>915</v>
      </c>
      <c r="F181" s="261" t="s">
        <v>250</v>
      </c>
      <c r="G181" s="259"/>
      <c r="H181" s="262">
        <v>31.609999999999999</v>
      </c>
      <c r="I181" s="263"/>
      <c r="J181" s="259"/>
      <c r="K181" s="259"/>
      <c r="L181" s="264"/>
      <c r="M181" s="265"/>
      <c r="N181" s="266"/>
      <c r="O181" s="266"/>
      <c r="P181" s="266"/>
      <c r="Q181" s="266"/>
      <c r="R181" s="266"/>
      <c r="S181" s="266"/>
      <c r="T181" s="267"/>
      <c r="U181" s="14"/>
      <c r="V181" s="14"/>
      <c r="W181" s="14"/>
      <c r="X181" s="14"/>
      <c r="Y181" s="14"/>
      <c r="Z181" s="14"/>
      <c r="AA181" s="14"/>
      <c r="AB181" s="14"/>
      <c r="AC181" s="14"/>
      <c r="AD181" s="14"/>
      <c r="AE181" s="14"/>
      <c r="AT181" s="268" t="s">
        <v>248</v>
      </c>
      <c r="AU181" s="268" t="s">
        <v>87</v>
      </c>
      <c r="AV181" s="14" t="s">
        <v>242</v>
      </c>
      <c r="AW181" s="14" t="s">
        <v>41</v>
      </c>
      <c r="AX181" s="14" t="s">
        <v>87</v>
      </c>
      <c r="AY181" s="268" t="s">
        <v>235</v>
      </c>
    </row>
    <row r="182" s="2" customFormat="1" ht="21.75" customHeight="1">
      <c r="A182" s="39"/>
      <c r="B182" s="40"/>
      <c r="C182" s="229" t="s">
        <v>364</v>
      </c>
      <c r="D182" s="229" t="s">
        <v>238</v>
      </c>
      <c r="E182" s="230" t="s">
        <v>535</v>
      </c>
      <c r="F182" s="231" t="s">
        <v>536</v>
      </c>
      <c r="G182" s="232" t="s">
        <v>182</v>
      </c>
      <c r="H182" s="233">
        <v>94.829999999999998</v>
      </c>
      <c r="I182" s="234"/>
      <c r="J182" s="235">
        <f>ROUND(I182*H182,2)</f>
        <v>0</v>
      </c>
      <c r="K182" s="231" t="s">
        <v>241</v>
      </c>
      <c r="L182" s="45"/>
      <c r="M182" s="236" t="s">
        <v>39</v>
      </c>
      <c r="N182" s="237" t="s">
        <v>53</v>
      </c>
      <c r="O182" s="86"/>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389</v>
      </c>
      <c r="AT182" s="240" t="s">
        <v>238</v>
      </c>
      <c r="AU182" s="240" t="s">
        <v>87</v>
      </c>
      <c r="AY182" s="17" t="s">
        <v>235</v>
      </c>
      <c r="BE182" s="241">
        <f>IF(N182="základní",J182,0)</f>
        <v>0</v>
      </c>
      <c r="BF182" s="241">
        <f>IF(N182="snížená",J182,0)</f>
        <v>0</v>
      </c>
      <c r="BG182" s="241">
        <f>IF(N182="zákl. přenesená",J182,0)</f>
        <v>0</v>
      </c>
      <c r="BH182" s="241">
        <f>IF(N182="sníž. přenesená",J182,0)</f>
        <v>0</v>
      </c>
      <c r="BI182" s="241">
        <f>IF(N182="nulová",J182,0)</f>
        <v>0</v>
      </c>
      <c r="BJ182" s="17" t="s">
        <v>242</v>
      </c>
      <c r="BK182" s="241">
        <f>ROUND(I182*H182,2)</f>
        <v>0</v>
      </c>
      <c r="BL182" s="17" t="s">
        <v>389</v>
      </c>
      <c r="BM182" s="240" t="s">
        <v>957</v>
      </c>
    </row>
    <row r="183" s="2" customFormat="1">
      <c r="A183" s="39"/>
      <c r="B183" s="40"/>
      <c r="C183" s="41"/>
      <c r="D183" s="242" t="s">
        <v>244</v>
      </c>
      <c r="E183" s="41"/>
      <c r="F183" s="243" t="s">
        <v>538</v>
      </c>
      <c r="G183" s="41"/>
      <c r="H183" s="41"/>
      <c r="I183" s="149"/>
      <c r="J183" s="41"/>
      <c r="K183" s="41"/>
      <c r="L183" s="45"/>
      <c r="M183" s="244"/>
      <c r="N183" s="245"/>
      <c r="O183" s="86"/>
      <c r="P183" s="86"/>
      <c r="Q183" s="86"/>
      <c r="R183" s="86"/>
      <c r="S183" s="86"/>
      <c r="T183" s="87"/>
      <c r="U183" s="39"/>
      <c r="V183" s="39"/>
      <c r="W183" s="39"/>
      <c r="X183" s="39"/>
      <c r="Y183" s="39"/>
      <c r="Z183" s="39"/>
      <c r="AA183" s="39"/>
      <c r="AB183" s="39"/>
      <c r="AC183" s="39"/>
      <c r="AD183" s="39"/>
      <c r="AE183" s="39"/>
      <c r="AT183" s="17" t="s">
        <v>244</v>
      </c>
      <c r="AU183" s="17" t="s">
        <v>87</v>
      </c>
    </row>
    <row r="184" s="2" customFormat="1">
      <c r="A184" s="39"/>
      <c r="B184" s="40"/>
      <c r="C184" s="41"/>
      <c r="D184" s="242" t="s">
        <v>246</v>
      </c>
      <c r="E184" s="41"/>
      <c r="F184" s="246" t="s">
        <v>539</v>
      </c>
      <c r="G184" s="41"/>
      <c r="H184" s="41"/>
      <c r="I184" s="149"/>
      <c r="J184" s="41"/>
      <c r="K184" s="41"/>
      <c r="L184" s="45"/>
      <c r="M184" s="244"/>
      <c r="N184" s="245"/>
      <c r="O184" s="86"/>
      <c r="P184" s="86"/>
      <c r="Q184" s="86"/>
      <c r="R184" s="86"/>
      <c r="S184" s="86"/>
      <c r="T184" s="87"/>
      <c r="U184" s="39"/>
      <c r="V184" s="39"/>
      <c r="W184" s="39"/>
      <c r="X184" s="39"/>
      <c r="Y184" s="39"/>
      <c r="Z184" s="39"/>
      <c r="AA184" s="39"/>
      <c r="AB184" s="39"/>
      <c r="AC184" s="39"/>
      <c r="AD184" s="39"/>
      <c r="AE184" s="39"/>
      <c r="AT184" s="17" t="s">
        <v>246</v>
      </c>
      <c r="AU184" s="17" t="s">
        <v>87</v>
      </c>
    </row>
    <row r="185" s="2" customFormat="1">
      <c r="A185" s="39"/>
      <c r="B185" s="40"/>
      <c r="C185" s="41"/>
      <c r="D185" s="242" t="s">
        <v>294</v>
      </c>
      <c r="E185" s="41"/>
      <c r="F185" s="246" t="s">
        <v>540</v>
      </c>
      <c r="G185" s="41"/>
      <c r="H185" s="41"/>
      <c r="I185" s="149"/>
      <c r="J185" s="41"/>
      <c r="K185" s="41"/>
      <c r="L185" s="45"/>
      <c r="M185" s="244"/>
      <c r="N185" s="245"/>
      <c r="O185" s="86"/>
      <c r="P185" s="86"/>
      <c r="Q185" s="86"/>
      <c r="R185" s="86"/>
      <c r="S185" s="86"/>
      <c r="T185" s="87"/>
      <c r="U185" s="39"/>
      <c r="V185" s="39"/>
      <c r="W185" s="39"/>
      <c r="X185" s="39"/>
      <c r="Y185" s="39"/>
      <c r="Z185" s="39"/>
      <c r="AA185" s="39"/>
      <c r="AB185" s="39"/>
      <c r="AC185" s="39"/>
      <c r="AD185" s="39"/>
      <c r="AE185" s="39"/>
      <c r="AT185" s="17" t="s">
        <v>294</v>
      </c>
      <c r="AU185" s="17" t="s">
        <v>87</v>
      </c>
    </row>
    <row r="186" s="13" customFormat="1">
      <c r="A186" s="13"/>
      <c r="B186" s="247"/>
      <c r="C186" s="248"/>
      <c r="D186" s="242" t="s">
        <v>248</v>
      </c>
      <c r="E186" s="249" t="s">
        <v>39</v>
      </c>
      <c r="F186" s="250" t="s">
        <v>958</v>
      </c>
      <c r="G186" s="248"/>
      <c r="H186" s="251">
        <v>94.829999999999998</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248</v>
      </c>
      <c r="AU186" s="257" t="s">
        <v>87</v>
      </c>
      <c r="AV186" s="13" t="s">
        <v>89</v>
      </c>
      <c r="AW186" s="13" t="s">
        <v>41</v>
      </c>
      <c r="AX186" s="13" t="s">
        <v>80</v>
      </c>
      <c r="AY186" s="257" t="s">
        <v>235</v>
      </c>
    </row>
    <row r="187" s="14" customFormat="1">
      <c r="A187" s="14"/>
      <c r="B187" s="258"/>
      <c r="C187" s="259"/>
      <c r="D187" s="242" t="s">
        <v>248</v>
      </c>
      <c r="E187" s="260" t="s">
        <v>39</v>
      </c>
      <c r="F187" s="261" t="s">
        <v>250</v>
      </c>
      <c r="G187" s="259"/>
      <c r="H187" s="262">
        <v>94.829999999999998</v>
      </c>
      <c r="I187" s="263"/>
      <c r="J187" s="259"/>
      <c r="K187" s="259"/>
      <c r="L187" s="264"/>
      <c r="M187" s="265"/>
      <c r="N187" s="266"/>
      <c r="O187" s="266"/>
      <c r="P187" s="266"/>
      <c r="Q187" s="266"/>
      <c r="R187" s="266"/>
      <c r="S187" s="266"/>
      <c r="T187" s="267"/>
      <c r="U187" s="14"/>
      <c r="V187" s="14"/>
      <c r="W187" s="14"/>
      <c r="X187" s="14"/>
      <c r="Y187" s="14"/>
      <c r="Z187" s="14"/>
      <c r="AA187" s="14"/>
      <c r="AB187" s="14"/>
      <c r="AC187" s="14"/>
      <c r="AD187" s="14"/>
      <c r="AE187" s="14"/>
      <c r="AT187" s="268" t="s">
        <v>248</v>
      </c>
      <c r="AU187" s="268" t="s">
        <v>87</v>
      </c>
      <c r="AV187" s="14" t="s">
        <v>242</v>
      </c>
      <c r="AW187" s="14" t="s">
        <v>41</v>
      </c>
      <c r="AX187" s="14" t="s">
        <v>87</v>
      </c>
      <c r="AY187" s="268" t="s">
        <v>235</v>
      </c>
    </row>
    <row r="188" s="2" customFormat="1" ht="21.75" customHeight="1">
      <c r="A188" s="39"/>
      <c r="B188" s="40"/>
      <c r="C188" s="229" t="s">
        <v>7</v>
      </c>
      <c r="D188" s="229" t="s">
        <v>238</v>
      </c>
      <c r="E188" s="230" t="s">
        <v>425</v>
      </c>
      <c r="F188" s="231" t="s">
        <v>426</v>
      </c>
      <c r="G188" s="232" t="s">
        <v>182</v>
      </c>
      <c r="H188" s="233">
        <v>0.20399999999999999</v>
      </c>
      <c r="I188" s="234"/>
      <c r="J188" s="235">
        <f>ROUND(I188*H188,2)</f>
        <v>0</v>
      </c>
      <c r="K188" s="231" t="s">
        <v>241</v>
      </c>
      <c r="L188" s="45"/>
      <c r="M188" s="236" t="s">
        <v>39</v>
      </c>
      <c r="N188" s="237" t="s">
        <v>53</v>
      </c>
      <c r="O188" s="86"/>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389</v>
      </c>
      <c r="AT188" s="240" t="s">
        <v>238</v>
      </c>
      <c r="AU188" s="240" t="s">
        <v>87</v>
      </c>
      <c r="AY188" s="17" t="s">
        <v>235</v>
      </c>
      <c r="BE188" s="241">
        <f>IF(N188="základní",J188,0)</f>
        <v>0</v>
      </c>
      <c r="BF188" s="241">
        <f>IF(N188="snížená",J188,0)</f>
        <v>0</v>
      </c>
      <c r="BG188" s="241">
        <f>IF(N188="zákl. přenesená",J188,0)</f>
        <v>0</v>
      </c>
      <c r="BH188" s="241">
        <f>IF(N188="sníž. přenesená",J188,0)</f>
        <v>0</v>
      </c>
      <c r="BI188" s="241">
        <f>IF(N188="nulová",J188,0)</f>
        <v>0</v>
      </c>
      <c r="BJ188" s="17" t="s">
        <v>242</v>
      </c>
      <c r="BK188" s="241">
        <f>ROUND(I188*H188,2)</f>
        <v>0</v>
      </c>
      <c r="BL188" s="17" t="s">
        <v>389</v>
      </c>
      <c r="BM188" s="240" t="s">
        <v>959</v>
      </c>
    </row>
    <row r="189" s="2" customFormat="1">
      <c r="A189" s="39"/>
      <c r="B189" s="40"/>
      <c r="C189" s="41"/>
      <c r="D189" s="242" t="s">
        <v>244</v>
      </c>
      <c r="E189" s="41"/>
      <c r="F189" s="243" t="s">
        <v>428</v>
      </c>
      <c r="G189" s="41"/>
      <c r="H189" s="41"/>
      <c r="I189" s="149"/>
      <c r="J189" s="41"/>
      <c r="K189" s="41"/>
      <c r="L189" s="45"/>
      <c r="M189" s="244"/>
      <c r="N189" s="245"/>
      <c r="O189" s="86"/>
      <c r="P189" s="86"/>
      <c r="Q189" s="86"/>
      <c r="R189" s="86"/>
      <c r="S189" s="86"/>
      <c r="T189" s="87"/>
      <c r="U189" s="39"/>
      <c r="V189" s="39"/>
      <c r="W189" s="39"/>
      <c r="X189" s="39"/>
      <c r="Y189" s="39"/>
      <c r="Z189" s="39"/>
      <c r="AA189" s="39"/>
      <c r="AB189" s="39"/>
      <c r="AC189" s="39"/>
      <c r="AD189" s="39"/>
      <c r="AE189" s="39"/>
      <c r="AT189" s="17" t="s">
        <v>244</v>
      </c>
      <c r="AU189" s="17" t="s">
        <v>87</v>
      </c>
    </row>
    <row r="190" s="2" customFormat="1">
      <c r="A190" s="39"/>
      <c r="B190" s="40"/>
      <c r="C190" s="41"/>
      <c r="D190" s="242" t="s">
        <v>246</v>
      </c>
      <c r="E190" s="41"/>
      <c r="F190" s="246" t="s">
        <v>634</v>
      </c>
      <c r="G190" s="41"/>
      <c r="H190" s="41"/>
      <c r="I190" s="149"/>
      <c r="J190" s="41"/>
      <c r="K190" s="41"/>
      <c r="L190" s="45"/>
      <c r="M190" s="244"/>
      <c r="N190" s="245"/>
      <c r="O190" s="86"/>
      <c r="P190" s="86"/>
      <c r="Q190" s="86"/>
      <c r="R190" s="86"/>
      <c r="S190" s="86"/>
      <c r="T190" s="87"/>
      <c r="U190" s="39"/>
      <c r="V190" s="39"/>
      <c r="W190" s="39"/>
      <c r="X190" s="39"/>
      <c r="Y190" s="39"/>
      <c r="Z190" s="39"/>
      <c r="AA190" s="39"/>
      <c r="AB190" s="39"/>
      <c r="AC190" s="39"/>
      <c r="AD190" s="39"/>
      <c r="AE190" s="39"/>
      <c r="AT190" s="17" t="s">
        <v>246</v>
      </c>
      <c r="AU190" s="17" t="s">
        <v>87</v>
      </c>
    </row>
    <row r="191" s="13" customFormat="1">
      <c r="A191" s="13"/>
      <c r="B191" s="247"/>
      <c r="C191" s="248"/>
      <c r="D191" s="242" t="s">
        <v>248</v>
      </c>
      <c r="E191" s="249" t="s">
        <v>39</v>
      </c>
      <c r="F191" s="250" t="s">
        <v>960</v>
      </c>
      <c r="G191" s="248"/>
      <c r="H191" s="251">
        <v>0.20399999999999999</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248</v>
      </c>
      <c r="AU191" s="257" t="s">
        <v>87</v>
      </c>
      <c r="AV191" s="13" t="s">
        <v>89</v>
      </c>
      <c r="AW191" s="13" t="s">
        <v>41</v>
      </c>
      <c r="AX191" s="13" t="s">
        <v>80</v>
      </c>
      <c r="AY191" s="257" t="s">
        <v>235</v>
      </c>
    </row>
    <row r="192" s="14" customFormat="1">
      <c r="A192" s="14"/>
      <c r="B192" s="258"/>
      <c r="C192" s="259"/>
      <c r="D192" s="242" t="s">
        <v>248</v>
      </c>
      <c r="E192" s="260" t="s">
        <v>39</v>
      </c>
      <c r="F192" s="261" t="s">
        <v>250</v>
      </c>
      <c r="G192" s="259"/>
      <c r="H192" s="262">
        <v>0.20399999999999999</v>
      </c>
      <c r="I192" s="263"/>
      <c r="J192" s="259"/>
      <c r="K192" s="259"/>
      <c r="L192" s="264"/>
      <c r="M192" s="279"/>
      <c r="N192" s="280"/>
      <c r="O192" s="280"/>
      <c r="P192" s="280"/>
      <c r="Q192" s="280"/>
      <c r="R192" s="280"/>
      <c r="S192" s="280"/>
      <c r="T192" s="281"/>
      <c r="U192" s="14"/>
      <c r="V192" s="14"/>
      <c r="W192" s="14"/>
      <c r="X192" s="14"/>
      <c r="Y192" s="14"/>
      <c r="Z192" s="14"/>
      <c r="AA192" s="14"/>
      <c r="AB192" s="14"/>
      <c r="AC192" s="14"/>
      <c r="AD192" s="14"/>
      <c r="AE192" s="14"/>
      <c r="AT192" s="268" t="s">
        <v>248</v>
      </c>
      <c r="AU192" s="268" t="s">
        <v>87</v>
      </c>
      <c r="AV192" s="14" t="s">
        <v>242</v>
      </c>
      <c r="AW192" s="14" t="s">
        <v>41</v>
      </c>
      <c r="AX192" s="14" t="s">
        <v>87</v>
      </c>
      <c r="AY192" s="268" t="s">
        <v>235</v>
      </c>
    </row>
    <row r="193" s="2" customFormat="1" ht="6.96" customHeight="1">
      <c r="A193" s="39"/>
      <c r="B193" s="61"/>
      <c r="C193" s="62"/>
      <c r="D193" s="62"/>
      <c r="E193" s="62"/>
      <c r="F193" s="62"/>
      <c r="G193" s="62"/>
      <c r="H193" s="62"/>
      <c r="I193" s="178"/>
      <c r="J193" s="62"/>
      <c r="K193" s="62"/>
      <c r="L193" s="45"/>
      <c r="M193" s="39"/>
      <c r="O193" s="39"/>
      <c r="P193" s="39"/>
      <c r="Q193" s="39"/>
      <c r="R193" s="39"/>
      <c r="S193" s="39"/>
      <c r="T193" s="39"/>
      <c r="U193" s="39"/>
      <c r="V193" s="39"/>
      <c r="W193" s="39"/>
      <c r="X193" s="39"/>
      <c r="Y193" s="39"/>
      <c r="Z193" s="39"/>
      <c r="AA193" s="39"/>
      <c r="AB193" s="39"/>
      <c r="AC193" s="39"/>
      <c r="AD193" s="39"/>
      <c r="AE193" s="39"/>
    </row>
  </sheetData>
  <sheetProtection sheet="1" autoFilter="0" formatColumns="0" formatRows="0" objects="1" scenarios="1" spinCount="100000" saltValue="UnldZZ+52N5f0ET313GRA9cuIDetSJruu/MZFZsMdLDPfOsh7P4ggq4Okzcko6T+yt9wSI7aVMmsj7zRn6lq1A==" hashValue="nxfpQaxoBi+YoK3afnaOisZeQKj7JviMxSK0MpctJAxMTkudOhDmWgBePDuP49WPyhmsP3ccWUyclyP7m/FK9Q==" algorithmName="SHA-512" password="CC35"/>
  <autoFilter ref="C88:K192"/>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7" t="s">
        <v>119</v>
      </c>
    </row>
    <row r="3" hidden="1" s="1" customFormat="1" ht="6.96" customHeight="1">
      <c r="B3" s="142"/>
      <c r="C3" s="143"/>
      <c r="D3" s="143"/>
      <c r="E3" s="143"/>
      <c r="F3" s="143"/>
      <c r="G3" s="143"/>
      <c r="H3" s="143"/>
      <c r="I3" s="144"/>
      <c r="J3" s="143"/>
      <c r="K3" s="143"/>
      <c r="L3" s="20"/>
      <c r="AT3" s="17" t="s">
        <v>89</v>
      </c>
    </row>
    <row r="4" hidden="1" s="1" customFormat="1" ht="24.96" customHeight="1">
      <c r="B4" s="20"/>
      <c r="D4" s="145" t="s">
        <v>188</v>
      </c>
      <c r="I4" s="140"/>
      <c r="L4" s="20"/>
      <c r="M4" s="146" t="s">
        <v>10</v>
      </c>
      <c r="AT4" s="17" t="s">
        <v>41</v>
      </c>
    </row>
    <row r="5" hidden="1" s="1" customFormat="1" ht="6.96" customHeight="1">
      <c r="B5" s="20"/>
      <c r="I5" s="140"/>
      <c r="L5" s="20"/>
    </row>
    <row r="6" hidden="1" s="1" customFormat="1" ht="12" customHeight="1">
      <c r="B6" s="20"/>
      <c r="D6" s="147" t="s">
        <v>16</v>
      </c>
      <c r="I6" s="140"/>
      <c r="L6" s="20"/>
    </row>
    <row r="7" hidden="1" s="1" customFormat="1" ht="23.25" customHeight="1">
      <c r="B7" s="20"/>
      <c r="E7" s="148" t="str">
        <f>'Rekapitulace stavby'!K6</f>
        <v>Výměna kolejnic v úseku Ústí n.L. západ - Kadaň Prunéřov, Ústí n.L. západ-Bílina atd. 2020</v>
      </c>
      <c r="F7" s="147"/>
      <c r="G7" s="147"/>
      <c r="H7" s="147"/>
      <c r="I7" s="140"/>
      <c r="L7" s="20"/>
    </row>
    <row r="8" hidden="1" s="1" customFormat="1" ht="12" customHeight="1">
      <c r="B8" s="20"/>
      <c r="D8" s="147" t="s">
        <v>202</v>
      </c>
      <c r="I8" s="140"/>
      <c r="L8" s="20"/>
    </row>
    <row r="9" hidden="1" s="2" customFormat="1" ht="16.5" customHeight="1">
      <c r="A9" s="39"/>
      <c r="B9" s="45"/>
      <c r="C9" s="39"/>
      <c r="D9" s="39"/>
      <c r="E9" s="148" t="s">
        <v>666</v>
      </c>
      <c r="F9" s="39"/>
      <c r="G9" s="39"/>
      <c r="H9" s="39"/>
      <c r="I9" s="149"/>
      <c r="J9" s="39"/>
      <c r="K9" s="39"/>
      <c r="L9" s="150"/>
      <c r="S9" s="39"/>
      <c r="T9" s="39"/>
      <c r="U9" s="39"/>
      <c r="V9" s="39"/>
      <c r="W9" s="39"/>
      <c r="X9" s="39"/>
      <c r="Y9" s="39"/>
      <c r="Z9" s="39"/>
      <c r="AA9" s="39"/>
      <c r="AB9" s="39"/>
      <c r="AC9" s="39"/>
      <c r="AD9" s="39"/>
      <c r="AE9" s="39"/>
    </row>
    <row r="10" hidden="1" s="2" customFormat="1" ht="12" customHeight="1">
      <c r="A10" s="39"/>
      <c r="B10" s="45"/>
      <c r="C10" s="39"/>
      <c r="D10" s="147" t="s">
        <v>210</v>
      </c>
      <c r="E10" s="39"/>
      <c r="F10" s="39"/>
      <c r="G10" s="39"/>
      <c r="H10" s="39"/>
      <c r="I10" s="149"/>
      <c r="J10" s="39"/>
      <c r="K10" s="39"/>
      <c r="L10" s="150"/>
      <c r="S10" s="39"/>
      <c r="T10" s="39"/>
      <c r="U10" s="39"/>
      <c r="V10" s="39"/>
      <c r="W10" s="39"/>
      <c r="X10" s="39"/>
      <c r="Y10" s="39"/>
      <c r="Z10" s="39"/>
      <c r="AA10" s="39"/>
      <c r="AB10" s="39"/>
      <c r="AC10" s="39"/>
      <c r="AD10" s="39"/>
      <c r="AE10" s="39"/>
    </row>
    <row r="11" hidden="1" s="2" customFormat="1" ht="24.75" customHeight="1">
      <c r="A11" s="39"/>
      <c r="B11" s="45"/>
      <c r="C11" s="39"/>
      <c r="D11" s="39"/>
      <c r="E11" s="151" t="s">
        <v>961</v>
      </c>
      <c r="F11" s="39"/>
      <c r="G11" s="39"/>
      <c r="H11" s="39"/>
      <c r="I11" s="149"/>
      <c r="J11" s="39"/>
      <c r="K11" s="39"/>
      <c r="L11" s="150"/>
      <c r="S11" s="39"/>
      <c r="T11" s="39"/>
      <c r="U11" s="39"/>
      <c r="V11" s="39"/>
      <c r="W11" s="39"/>
      <c r="X11" s="39"/>
      <c r="Y11" s="39"/>
      <c r="Z11" s="39"/>
      <c r="AA11" s="39"/>
      <c r="AB11" s="39"/>
      <c r="AC11" s="39"/>
      <c r="AD11" s="39"/>
      <c r="AE11" s="39"/>
    </row>
    <row r="12" hidden="1" s="2" customFormat="1">
      <c r="A12" s="39"/>
      <c r="B12" s="45"/>
      <c r="C12" s="39"/>
      <c r="D12" s="39"/>
      <c r="E12" s="39"/>
      <c r="F12" s="39"/>
      <c r="G12" s="39"/>
      <c r="H12" s="39"/>
      <c r="I12" s="149"/>
      <c r="J12" s="39"/>
      <c r="K12" s="39"/>
      <c r="L12" s="150"/>
      <c r="S12" s="39"/>
      <c r="T12" s="39"/>
      <c r="U12" s="39"/>
      <c r="V12" s="39"/>
      <c r="W12" s="39"/>
      <c r="X12" s="39"/>
      <c r="Y12" s="39"/>
      <c r="Z12" s="39"/>
      <c r="AA12" s="39"/>
      <c r="AB12" s="39"/>
      <c r="AC12" s="39"/>
      <c r="AD12" s="39"/>
      <c r="AE12" s="39"/>
    </row>
    <row r="13" hidden="1" s="2" customFormat="1" ht="12" customHeight="1">
      <c r="A13" s="39"/>
      <c r="B13" s="45"/>
      <c r="C13" s="39"/>
      <c r="D13" s="147" t="s">
        <v>18</v>
      </c>
      <c r="E13" s="39"/>
      <c r="F13" s="135" t="s">
        <v>98</v>
      </c>
      <c r="G13" s="39"/>
      <c r="H13" s="39"/>
      <c r="I13" s="152" t="s">
        <v>20</v>
      </c>
      <c r="J13" s="135" t="s">
        <v>39</v>
      </c>
      <c r="K13" s="39"/>
      <c r="L13" s="150"/>
      <c r="S13" s="39"/>
      <c r="T13" s="39"/>
      <c r="U13" s="39"/>
      <c r="V13" s="39"/>
      <c r="W13" s="39"/>
      <c r="X13" s="39"/>
      <c r="Y13" s="39"/>
      <c r="Z13" s="39"/>
      <c r="AA13" s="39"/>
      <c r="AB13" s="39"/>
      <c r="AC13" s="39"/>
      <c r="AD13" s="39"/>
      <c r="AE13" s="39"/>
    </row>
    <row r="14" hidden="1" s="2" customFormat="1" ht="12" customHeight="1">
      <c r="A14" s="39"/>
      <c r="B14" s="45"/>
      <c r="C14" s="39"/>
      <c r="D14" s="147" t="s">
        <v>22</v>
      </c>
      <c r="E14" s="39"/>
      <c r="F14" s="135" t="s">
        <v>23</v>
      </c>
      <c r="G14" s="39"/>
      <c r="H14" s="39"/>
      <c r="I14" s="152" t="s">
        <v>24</v>
      </c>
      <c r="J14" s="153" t="str">
        <f>'Rekapitulace stavby'!AN8</f>
        <v>31. 1. 2019</v>
      </c>
      <c r="K14" s="39"/>
      <c r="L14" s="150"/>
      <c r="S14" s="39"/>
      <c r="T14" s="39"/>
      <c r="U14" s="39"/>
      <c r="V14" s="39"/>
      <c r="W14" s="39"/>
      <c r="X14" s="39"/>
      <c r="Y14" s="39"/>
      <c r="Z14" s="39"/>
      <c r="AA14" s="39"/>
      <c r="AB14" s="39"/>
      <c r="AC14" s="39"/>
      <c r="AD14" s="39"/>
      <c r="AE14" s="39"/>
    </row>
    <row r="15" hidden="1" s="2" customFormat="1" ht="10.8" customHeight="1">
      <c r="A15" s="39"/>
      <c r="B15" s="45"/>
      <c r="C15" s="39"/>
      <c r="D15" s="39"/>
      <c r="E15" s="39"/>
      <c r="F15" s="39"/>
      <c r="G15" s="39"/>
      <c r="H15" s="39"/>
      <c r="I15" s="149"/>
      <c r="J15" s="39"/>
      <c r="K15" s="39"/>
      <c r="L15" s="150"/>
      <c r="S15" s="39"/>
      <c r="T15" s="39"/>
      <c r="U15" s="39"/>
      <c r="V15" s="39"/>
      <c r="W15" s="39"/>
      <c r="X15" s="39"/>
      <c r="Y15" s="39"/>
      <c r="Z15" s="39"/>
      <c r="AA15" s="39"/>
      <c r="AB15" s="39"/>
      <c r="AC15" s="39"/>
      <c r="AD15" s="39"/>
      <c r="AE15" s="39"/>
    </row>
    <row r="16" hidden="1" s="2" customFormat="1" ht="12" customHeight="1">
      <c r="A16" s="39"/>
      <c r="B16" s="45"/>
      <c r="C16" s="39"/>
      <c r="D16" s="147" t="s">
        <v>30</v>
      </c>
      <c r="E16" s="39"/>
      <c r="F16" s="39"/>
      <c r="G16" s="39"/>
      <c r="H16" s="39"/>
      <c r="I16" s="152" t="s">
        <v>31</v>
      </c>
      <c r="J16" s="135" t="s">
        <v>32</v>
      </c>
      <c r="K16" s="39"/>
      <c r="L16" s="150"/>
      <c r="S16" s="39"/>
      <c r="T16" s="39"/>
      <c r="U16" s="39"/>
      <c r="V16" s="39"/>
      <c r="W16" s="39"/>
      <c r="X16" s="39"/>
      <c r="Y16" s="39"/>
      <c r="Z16" s="39"/>
      <c r="AA16" s="39"/>
      <c r="AB16" s="39"/>
      <c r="AC16" s="39"/>
      <c r="AD16" s="39"/>
      <c r="AE16" s="39"/>
    </row>
    <row r="17" hidden="1" s="2" customFormat="1" ht="18" customHeight="1">
      <c r="A17" s="39"/>
      <c r="B17" s="45"/>
      <c r="C17" s="39"/>
      <c r="D17" s="39"/>
      <c r="E17" s="135" t="s">
        <v>33</v>
      </c>
      <c r="F17" s="39"/>
      <c r="G17" s="39"/>
      <c r="H17" s="39"/>
      <c r="I17" s="152" t="s">
        <v>34</v>
      </c>
      <c r="J17" s="135" t="s">
        <v>35</v>
      </c>
      <c r="K17" s="39"/>
      <c r="L17" s="150"/>
      <c r="S17" s="39"/>
      <c r="T17" s="39"/>
      <c r="U17" s="39"/>
      <c r="V17" s="39"/>
      <c r="W17" s="39"/>
      <c r="X17" s="39"/>
      <c r="Y17" s="39"/>
      <c r="Z17" s="39"/>
      <c r="AA17" s="39"/>
      <c r="AB17" s="39"/>
      <c r="AC17" s="39"/>
      <c r="AD17" s="39"/>
      <c r="AE17" s="39"/>
    </row>
    <row r="18" hidden="1" s="2" customFormat="1" ht="6.96" customHeight="1">
      <c r="A18" s="39"/>
      <c r="B18" s="45"/>
      <c r="C18" s="39"/>
      <c r="D18" s="39"/>
      <c r="E18" s="39"/>
      <c r="F18" s="39"/>
      <c r="G18" s="39"/>
      <c r="H18" s="39"/>
      <c r="I18" s="149"/>
      <c r="J18" s="39"/>
      <c r="K18" s="39"/>
      <c r="L18" s="150"/>
      <c r="S18" s="39"/>
      <c r="T18" s="39"/>
      <c r="U18" s="39"/>
      <c r="V18" s="39"/>
      <c r="W18" s="39"/>
      <c r="X18" s="39"/>
      <c r="Y18" s="39"/>
      <c r="Z18" s="39"/>
      <c r="AA18" s="39"/>
      <c r="AB18" s="39"/>
      <c r="AC18" s="39"/>
      <c r="AD18" s="39"/>
      <c r="AE18" s="39"/>
    </row>
    <row r="19" hidden="1" s="2" customFormat="1" ht="12" customHeight="1">
      <c r="A19" s="39"/>
      <c r="B19" s="45"/>
      <c r="C19" s="39"/>
      <c r="D19" s="147" t="s">
        <v>36</v>
      </c>
      <c r="E19" s="39"/>
      <c r="F19" s="39"/>
      <c r="G19" s="39"/>
      <c r="H19" s="39"/>
      <c r="I19" s="152" t="s">
        <v>31</v>
      </c>
      <c r="J19" s="33" t="str">
        <f>'Rekapitulace stavby'!AN13</f>
        <v>Vyplň údaj</v>
      </c>
      <c r="K19" s="39"/>
      <c r="L19" s="150"/>
      <c r="S19" s="39"/>
      <c r="T19" s="39"/>
      <c r="U19" s="39"/>
      <c r="V19" s="39"/>
      <c r="W19" s="39"/>
      <c r="X19" s="39"/>
      <c r="Y19" s="39"/>
      <c r="Z19" s="39"/>
      <c r="AA19" s="39"/>
      <c r="AB19" s="39"/>
      <c r="AC19" s="39"/>
      <c r="AD19" s="39"/>
      <c r="AE19" s="39"/>
    </row>
    <row r="20" hidden="1" s="2" customFormat="1" ht="18" customHeight="1">
      <c r="A20" s="39"/>
      <c r="B20" s="45"/>
      <c r="C20" s="39"/>
      <c r="D20" s="39"/>
      <c r="E20" s="33" t="str">
        <f>'Rekapitulace stavby'!E14</f>
        <v>Vyplň údaj</v>
      </c>
      <c r="F20" s="135"/>
      <c r="G20" s="135"/>
      <c r="H20" s="135"/>
      <c r="I20" s="152" t="s">
        <v>34</v>
      </c>
      <c r="J20" s="33" t="str">
        <f>'Rekapitulace stavby'!AN14</f>
        <v>Vyplň údaj</v>
      </c>
      <c r="K20" s="39"/>
      <c r="L20" s="150"/>
      <c r="S20" s="39"/>
      <c r="T20" s="39"/>
      <c r="U20" s="39"/>
      <c r="V20" s="39"/>
      <c r="W20" s="39"/>
      <c r="X20" s="39"/>
      <c r="Y20" s="39"/>
      <c r="Z20" s="39"/>
      <c r="AA20" s="39"/>
      <c r="AB20" s="39"/>
      <c r="AC20" s="39"/>
      <c r="AD20" s="39"/>
      <c r="AE20" s="39"/>
    </row>
    <row r="21" hidden="1" s="2" customFormat="1" ht="6.96" customHeight="1">
      <c r="A21" s="39"/>
      <c r="B21" s="45"/>
      <c r="C21" s="39"/>
      <c r="D21" s="39"/>
      <c r="E21" s="39"/>
      <c r="F21" s="39"/>
      <c r="G21" s="39"/>
      <c r="H21" s="39"/>
      <c r="I21" s="149"/>
      <c r="J21" s="39"/>
      <c r="K21" s="39"/>
      <c r="L21" s="150"/>
      <c r="S21" s="39"/>
      <c r="T21" s="39"/>
      <c r="U21" s="39"/>
      <c r="V21" s="39"/>
      <c r="W21" s="39"/>
      <c r="X21" s="39"/>
      <c r="Y21" s="39"/>
      <c r="Z21" s="39"/>
      <c r="AA21" s="39"/>
      <c r="AB21" s="39"/>
      <c r="AC21" s="39"/>
      <c r="AD21" s="39"/>
      <c r="AE21" s="39"/>
    </row>
    <row r="22" hidden="1" s="2" customFormat="1" ht="12" customHeight="1">
      <c r="A22" s="39"/>
      <c r="B22" s="45"/>
      <c r="C22" s="39"/>
      <c r="D22" s="147" t="s">
        <v>38</v>
      </c>
      <c r="E22" s="39"/>
      <c r="F22" s="39"/>
      <c r="G22" s="39"/>
      <c r="H22" s="39"/>
      <c r="I22" s="152" t="s">
        <v>31</v>
      </c>
      <c r="J22" s="135" t="str">
        <f>IF('Rekapitulace stavby'!AN16="","",'Rekapitulace stavby'!AN16)</f>
        <v/>
      </c>
      <c r="K22" s="39"/>
      <c r="L22" s="150"/>
      <c r="S22" s="39"/>
      <c r="T22" s="39"/>
      <c r="U22" s="39"/>
      <c r="V22" s="39"/>
      <c r="W22" s="39"/>
      <c r="X22" s="39"/>
      <c r="Y22" s="39"/>
      <c r="Z22" s="39"/>
      <c r="AA22" s="39"/>
      <c r="AB22" s="39"/>
      <c r="AC22" s="39"/>
      <c r="AD22" s="39"/>
      <c r="AE22" s="39"/>
    </row>
    <row r="23" hidden="1" s="2" customFormat="1" ht="18" customHeight="1">
      <c r="A23" s="39"/>
      <c r="B23" s="45"/>
      <c r="C23" s="39"/>
      <c r="D23" s="39"/>
      <c r="E23" s="135" t="str">
        <f>IF('Rekapitulace stavby'!E17="","",'Rekapitulace stavby'!E17)</f>
        <v xml:space="preserve"> </v>
      </c>
      <c r="F23" s="39"/>
      <c r="G23" s="39"/>
      <c r="H23" s="39"/>
      <c r="I23" s="152" t="s">
        <v>34</v>
      </c>
      <c r="J23" s="135" t="str">
        <f>IF('Rekapitulace stavby'!AN17="","",'Rekapitulace stavby'!AN17)</f>
        <v/>
      </c>
      <c r="K23" s="39"/>
      <c r="L23" s="150"/>
      <c r="S23" s="39"/>
      <c r="T23" s="39"/>
      <c r="U23" s="39"/>
      <c r="V23" s="39"/>
      <c r="W23" s="39"/>
      <c r="X23" s="39"/>
      <c r="Y23" s="39"/>
      <c r="Z23" s="39"/>
      <c r="AA23" s="39"/>
      <c r="AB23" s="39"/>
      <c r="AC23" s="39"/>
      <c r="AD23" s="39"/>
      <c r="AE23" s="39"/>
    </row>
    <row r="24" hidden="1" s="2" customFormat="1" ht="6.96" customHeight="1">
      <c r="A24" s="39"/>
      <c r="B24" s="45"/>
      <c r="C24" s="39"/>
      <c r="D24" s="39"/>
      <c r="E24" s="39"/>
      <c r="F24" s="39"/>
      <c r="G24" s="39"/>
      <c r="H24" s="39"/>
      <c r="I24" s="149"/>
      <c r="J24" s="39"/>
      <c r="K24" s="39"/>
      <c r="L24" s="150"/>
      <c r="S24" s="39"/>
      <c r="T24" s="39"/>
      <c r="U24" s="39"/>
      <c r="V24" s="39"/>
      <c r="W24" s="39"/>
      <c r="X24" s="39"/>
      <c r="Y24" s="39"/>
      <c r="Z24" s="39"/>
      <c r="AA24" s="39"/>
      <c r="AB24" s="39"/>
      <c r="AC24" s="39"/>
      <c r="AD24" s="39"/>
      <c r="AE24" s="39"/>
    </row>
    <row r="25" hidden="1" s="2" customFormat="1" ht="12" customHeight="1">
      <c r="A25" s="39"/>
      <c r="B25" s="45"/>
      <c r="C25" s="39"/>
      <c r="D25" s="147" t="s">
        <v>42</v>
      </c>
      <c r="E25" s="39"/>
      <c r="F25" s="39"/>
      <c r="G25" s="39"/>
      <c r="H25" s="39"/>
      <c r="I25" s="152" t="s">
        <v>31</v>
      </c>
      <c r="J25" s="135" t="s">
        <v>39</v>
      </c>
      <c r="K25" s="39"/>
      <c r="L25" s="150"/>
      <c r="S25" s="39"/>
      <c r="T25" s="39"/>
      <c r="U25" s="39"/>
      <c r="V25" s="39"/>
      <c r="W25" s="39"/>
      <c r="X25" s="39"/>
      <c r="Y25" s="39"/>
      <c r="Z25" s="39"/>
      <c r="AA25" s="39"/>
      <c r="AB25" s="39"/>
      <c r="AC25" s="39"/>
      <c r="AD25" s="39"/>
      <c r="AE25" s="39"/>
    </row>
    <row r="26" hidden="1" s="2" customFormat="1" ht="18" customHeight="1">
      <c r="A26" s="39"/>
      <c r="B26" s="45"/>
      <c r="C26" s="39"/>
      <c r="D26" s="39"/>
      <c r="E26" s="135" t="s">
        <v>43</v>
      </c>
      <c r="F26" s="39"/>
      <c r="G26" s="39"/>
      <c r="H26" s="39"/>
      <c r="I26" s="152" t="s">
        <v>34</v>
      </c>
      <c r="J26" s="135" t="s">
        <v>39</v>
      </c>
      <c r="K26" s="39"/>
      <c r="L26" s="150"/>
      <c r="S26" s="39"/>
      <c r="T26" s="39"/>
      <c r="U26" s="39"/>
      <c r="V26" s="39"/>
      <c r="W26" s="39"/>
      <c r="X26" s="39"/>
      <c r="Y26" s="39"/>
      <c r="Z26" s="39"/>
      <c r="AA26" s="39"/>
      <c r="AB26" s="39"/>
      <c r="AC26" s="39"/>
      <c r="AD26" s="39"/>
      <c r="AE26" s="39"/>
    </row>
    <row r="27" hidden="1" s="2" customFormat="1" ht="6.96" customHeight="1">
      <c r="A27" s="39"/>
      <c r="B27" s="45"/>
      <c r="C27" s="39"/>
      <c r="D27" s="39"/>
      <c r="E27" s="39"/>
      <c r="F27" s="39"/>
      <c r="G27" s="39"/>
      <c r="H27" s="39"/>
      <c r="I27" s="149"/>
      <c r="J27" s="39"/>
      <c r="K27" s="39"/>
      <c r="L27" s="150"/>
      <c r="S27" s="39"/>
      <c r="T27" s="39"/>
      <c r="U27" s="39"/>
      <c r="V27" s="39"/>
      <c r="W27" s="39"/>
      <c r="X27" s="39"/>
      <c r="Y27" s="39"/>
      <c r="Z27" s="39"/>
      <c r="AA27" s="39"/>
      <c r="AB27" s="39"/>
      <c r="AC27" s="39"/>
      <c r="AD27" s="39"/>
      <c r="AE27" s="39"/>
    </row>
    <row r="28" hidden="1" s="2" customFormat="1" ht="12" customHeight="1">
      <c r="A28" s="39"/>
      <c r="B28" s="45"/>
      <c r="C28" s="39"/>
      <c r="D28" s="147" t="s">
        <v>44</v>
      </c>
      <c r="E28" s="39"/>
      <c r="F28" s="39"/>
      <c r="G28" s="39"/>
      <c r="H28" s="39"/>
      <c r="I28" s="149"/>
      <c r="J28" s="39"/>
      <c r="K28" s="39"/>
      <c r="L28" s="150"/>
      <c r="S28" s="39"/>
      <c r="T28" s="39"/>
      <c r="U28" s="39"/>
      <c r="V28" s="39"/>
      <c r="W28" s="39"/>
      <c r="X28" s="39"/>
      <c r="Y28" s="39"/>
      <c r="Z28" s="39"/>
      <c r="AA28" s="39"/>
      <c r="AB28" s="39"/>
      <c r="AC28" s="39"/>
      <c r="AD28" s="39"/>
      <c r="AE28" s="39"/>
    </row>
    <row r="29" hidden="1" s="8" customFormat="1" ht="83.25" customHeight="1">
      <c r="A29" s="154"/>
      <c r="B29" s="155"/>
      <c r="C29" s="154"/>
      <c r="D29" s="154"/>
      <c r="E29" s="156" t="s">
        <v>45</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9"/>
      <c r="B30" s="45"/>
      <c r="C30" s="39"/>
      <c r="D30" s="39"/>
      <c r="E30" s="39"/>
      <c r="F30" s="39"/>
      <c r="G30" s="39"/>
      <c r="H30" s="39"/>
      <c r="I30" s="149"/>
      <c r="J30" s="39"/>
      <c r="K30" s="39"/>
      <c r="L30" s="150"/>
      <c r="S30" s="39"/>
      <c r="T30" s="39"/>
      <c r="U30" s="39"/>
      <c r="V30" s="39"/>
      <c r="W30" s="39"/>
      <c r="X30" s="39"/>
      <c r="Y30" s="39"/>
      <c r="Z30" s="39"/>
      <c r="AA30" s="39"/>
      <c r="AB30" s="39"/>
      <c r="AC30" s="39"/>
      <c r="AD30" s="39"/>
      <c r="AE30" s="39"/>
    </row>
    <row r="31" hidden="1" s="2" customFormat="1" ht="6.96" customHeight="1">
      <c r="A31" s="39"/>
      <c r="B31" s="45"/>
      <c r="C31" s="39"/>
      <c r="D31" s="159"/>
      <c r="E31" s="159"/>
      <c r="F31" s="159"/>
      <c r="G31" s="159"/>
      <c r="H31" s="159"/>
      <c r="I31" s="160"/>
      <c r="J31" s="159"/>
      <c r="K31" s="159"/>
      <c r="L31" s="150"/>
      <c r="S31" s="39"/>
      <c r="T31" s="39"/>
      <c r="U31" s="39"/>
      <c r="V31" s="39"/>
      <c r="W31" s="39"/>
      <c r="X31" s="39"/>
      <c r="Y31" s="39"/>
      <c r="Z31" s="39"/>
      <c r="AA31" s="39"/>
      <c r="AB31" s="39"/>
      <c r="AC31" s="39"/>
      <c r="AD31" s="39"/>
      <c r="AE31" s="39"/>
    </row>
    <row r="32" hidden="1" s="2" customFormat="1" ht="25.44" customHeight="1">
      <c r="A32" s="39"/>
      <c r="B32" s="45"/>
      <c r="C32" s="39"/>
      <c r="D32" s="161" t="s">
        <v>46</v>
      </c>
      <c r="E32" s="39"/>
      <c r="F32" s="39"/>
      <c r="G32" s="39"/>
      <c r="H32" s="39"/>
      <c r="I32" s="149"/>
      <c r="J32" s="162">
        <f>ROUND(J86, 2)</f>
        <v>0</v>
      </c>
      <c r="K32" s="39"/>
      <c r="L32" s="150"/>
      <c r="S32" s="39"/>
      <c r="T32" s="39"/>
      <c r="U32" s="39"/>
      <c r="V32" s="39"/>
      <c r="W32" s="39"/>
      <c r="X32" s="39"/>
      <c r="Y32" s="39"/>
      <c r="Z32" s="39"/>
      <c r="AA32" s="39"/>
      <c r="AB32" s="39"/>
      <c r="AC32" s="39"/>
      <c r="AD32" s="39"/>
      <c r="AE32" s="39"/>
    </row>
    <row r="33" hidden="1" s="2" customFormat="1" ht="6.96" customHeight="1">
      <c r="A33" s="39"/>
      <c r="B33" s="45"/>
      <c r="C33" s="39"/>
      <c r="D33" s="159"/>
      <c r="E33" s="159"/>
      <c r="F33" s="159"/>
      <c r="G33" s="159"/>
      <c r="H33" s="159"/>
      <c r="I33" s="160"/>
      <c r="J33" s="159"/>
      <c r="K33" s="159"/>
      <c r="L33" s="150"/>
      <c r="S33" s="39"/>
      <c r="T33" s="39"/>
      <c r="U33" s="39"/>
      <c r="V33" s="39"/>
      <c r="W33" s="39"/>
      <c r="X33" s="39"/>
      <c r="Y33" s="39"/>
      <c r="Z33" s="39"/>
      <c r="AA33" s="39"/>
      <c r="AB33" s="39"/>
      <c r="AC33" s="39"/>
      <c r="AD33" s="39"/>
      <c r="AE33" s="39"/>
    </row>
    <row r="34" hidden="1" s="2" customFormat="1" ht="14.4" customHeight="1">
      <c r="A34" s="39"/>
      <c r="B34" s="45"/>
      <c r="C34" s="39"/>
      <c r="D34" s="39"/>
      <c r="E34" s="39"/>
      <c r="F34" s="163" t="s">
        <v>48</v>
      </c>
      <c r="G34" s="39"/>
      <c r="H34" s="39"/>
      <c r="I34" s="164" t="s">
        <v>47</v>
      </c>
      <c r="J34" s="163" t="s">
        <v>49</v>
      </c>
      <c r="K34" s="39"/>
      <c r="L34" s="150"/>
      <c r="S34" s="39"/>
      <c r="T34" s="39"/>
      <c r="U34" s="39"/>
      <c r="V34" s="39"/>
      <c r="W34" s="39"/>
      <c r="X34" s="39"/>
      <c r="Y34" s="39"/>
      <c r="Z34" s="39"/>
      <c r="AA34" s="39"/>
      <c r="AB34" s="39"/>
      <c r="AC34" s="39"/>
      <c r="AD34" s="39"/>
      <c r="AE34" s="39"/>
    </row>
    <row r="35" hidden="1" s="2" customFormat="1" ht="14.4" customHeight="1">
      <c r="A35" s="39"/>
      <c r="B35" s="45"/>
      <c r="C35" s="39"/>
      <c r="D35" s="165" t="s">
        <v>50</v>
      </c>
      <c r="E35" s="147" t="s">
        <v>51</v>
      </c>
      <c r="F35" s="166">
        <f>ROUND((SUM(BE86:BE92)),  2)</f>
        <v>0</v>
      </c>
      <c r="G35" s="39"/>
      <c r="H35" s="39"/>
      <c r="I35" s="167">
        <v>0.20999999999999999</v>
      </c>
      <c r="J35" s="166">
        <f>ROUND(((SUM(BE86:BE92))*I35),  2)</f>
        <v>0</v>
      </c>
      <c r="K35" s="39"/>
      <c r="L35" s="150"/>
      <c r="S35" s="39"/>
      <c r="T35" s="39"/>
      <c r="U35" s="39"/>
      <c r="V35" s="39"/>
      <c r="W35" s="39"/>
      <c r="X35" s="39"/>
      <c r="Y35" s="39"/>
      <c r="Z35" s="39"/>
      <c r="AA35" s="39"/>
      <c r="AB35" s="39"/>
      <c r="AC35" s="39"/>
      <c r="AD35" s="39"/>
      <c r="AE35" s="39"/>
    </row>
    <row r="36" hidden="1" s="2" customFormat="1" ht="14.4" customHeight="1">
      <c r="A36" s="39"/>
      <c r="B36" s="45"/>
      <c r="C36" s="39"/>
      <c r="D36" s="39"/>
      <c r="E36" s="147" t="s">
        <v>52</v>
      </c>
      <c r="F36" s="166">
        <f>ROUND((SUM(BF86:BF92)),  2)</f>
        <v>0</v>
      </c>
      <c r="G36" s="39"/>
      <c r="H36" s="39"/>
      <c r="I36" s="167">
        <v>0.14999999999999999</v>
      </c>
      <c r="J36" s="166">
        <f>ROUND(((SUM(BF86:BF92))*I36),  2)</f>
        <v>0</v>
      </c>
      <c r="K36" s="39"/>
      <c r="L36" s="150"/>
      <c r="S36" s="39"/>
      <c r="T36" s="39"/>
      <c r="U36" s="39"/>
      <c r="V36" s="39"/>
      <c r="W36" s="39"/>
      <c r="X36" s="39"/>
      <c r="Y36" s="39"/>
      <c r="Z36" s="39"/>
      <c r="AA36" s="39"/>
      <c r="AB36" s="39"/>
      <c r="AC36" s="39"/>
      <c r="AD36" s="39"/>
      <c r="AE36" s="39"/>
    </row>
    <row r="37" hidden="1" s="2" customFormat="1" ht="14.4" customHeight="1">
      <c r="A37" s="39"/>
      <c r="B37" s="45"/>
      <c r="C37" s="39"/>
      <c r="D37" s="147" t="s">
        <v>50</v>
      </c>
      <c r="E37" s="147" t="s">
        <v>53</v>
      </c>
      <c r="F37" s="166">
        <f>ROUND((SUM(BG86:BG92)),  2)</f>
        <v>0</v>
      </c>
      <c r="G37" s="39"/>
      <c r="H37" s="39"/>
      <c r="I37" s="167">
        <v>0.20999999999999999</v>
      </c>
      <c r="J37" s="166">
        <f>0</f>
        <v>0</v>
      </c>
      <c r="K37" s="39"/>
      <c r="L37" s="150"/>
      <c r="S37" s="39"/>
      <c r="T37" s="39"/>
      <c r="U37" s="39"/>
      <c r="V37" s="39"/>
      <c r="W37" s="39"/>
      <c r="X37" s="39"/>
      <c r="Y37" s="39"/>
      <c r="Z37" s="39"/>
      <c r="AA37" s="39"/>
      <c r="AB37" s="39"/>
      <c r="AC37" s="39"/>
      <c r="AD37" s="39"/>
      <c r="AE37" s="39"/>
    </row>
    <row r="38" hidden="1" s="2" customFormat="1" ht="14.4" customHeight="1">
      <c r="A38" s="39"/>
      <c r="B38" s="45"/>
      <c r="C38" s="39"/>
      <c r="D38" s="39"/>
      <c r="E38" s="147" t="s">
        <v>54</v>
      </c>
      <c r="F38" s="166">
        <f>ROUND((SUM(BH86:BH92)),  2)</f>
        <v>0</v>
      </c>
      <c r="G38" s="39"/>
      <c r="H38" s="39"/>
      <c r="I38" s="167">
        <v>0.14999999999999999</v>
      </c>
      <c r="J38" s="166">
        <f>0</f>
        <v>0</v>
      </c>
      <c r="K38" s="39"/>
      <c r="L38" s="150"/>
      <c r="S38" s="39"/>
      <c r="T38" s="39"/>
      <c r="U38" s="39"/>
      <c r="V38" s="39"/>
      <c r="W38" s="39"/>
      <c r="X38" s="39"/>
      <c r="Y38" s="39"/>
      <c r="Z38" s="39"/>
      <c r="AA38" s="39"/>
      <c r="AB38" s="39"/>
      <c r="AC38" s="39"/>
      <c r="AD38" s="39"/>
      <c r="AE38" s="39"/>
    </row>
    <row r="39" hidden="1" s="2" customFormat="1" ht="14.4" customHeight="1">
      <c r="A39" s="39"/>
      <c r="B39" s="45"/>
      <c r="C39" s="39"/>
      <c r="D39" s="39"/>
      <c r="E39" s="147" t="s">
        <v>55</v>
      </c>
      <c r="F39" s="166">
        <f>ROUND((SUM(BI86:BI92)),  2)</f>
        <v>0</v>
      </c>
      <c r="G39" s="39"/>
      <c r="H39" s="39"/>
      <c r="I39" s="167">
        <v>0</v>
      </c>
      <c r="J39" s="166">
        <f>0</f>
        <v>0</v>
      </c>
      <c r="K39" s="39"/>
      <c r="L39" s="150"/>
      <c r="S39" s="39"/>
      <c r="T39" s="39"/>
      <c r="U39" s="39"/>
      <c r="V39" s="39"/>
      <c r="W39" s="39"/>
      <c r="X39" s="39"/>
      <c r="Y39" s="39"/>
      <c r="Z39" s="39"/>
      <c r="AA39" s="39"/>
      <c r="AB39" s="39"/>
      <c r="AC39" s="39"/>
      <c r="AD39" s="39"/>
      <c r="AE39" s="39"/>
    </row>
    <row r="40" hidden="1" s="2" customFormat="1" ht="6.96" customHeight="1">
      <c r="A40" s="39"/>
      <c r="B40" s="45"/>
      <c r="C40" s="39"/>
      <c r="D40" s="39"/>
      <c r="E40" s="39"/>
      <c r="F40" s="39"/>
      <c r="G40" s="39"/>
      <c r="H40" s="39"/>
      <c r="I40" s="149"/>
      <c r="J40" s="39"/>
      <c r="K40" s="39"/>
      <c r="L40" s="150"/>
      <c r="S40" s="39"/>
      <c r="T40" s="39"/>
      <c r="U40" s="39"/>
      <c r="V40" s="39"/>
      <c r="W40" s="39"/>
      <c r="X40" s="39"/>
      <c r="Y40" s="39"/>
      <c r="Z40" s="39"/>
      <c r="AA40" s="39"/>
      <c r="AB40" s="39"/>
      <c r="AC40" s="39"/>
      <c r="AD40" s="39"/>
      <c r="AE40" s="39"/>
    </row>
    <row r="41" hidden="1" s="2" customFormat="1" ht="25.44" customHeight="1">
      <c r="A41" s="39"/>
      <c r="B41" s="45"/>
      <c r="C41" s="168"/>
      <c r="D41" s="169" t="s">
        <v>56</v>
      </c>
      <c r="E41" s="170"/>
      <c r="F41" s="170"/>
      <c r="G41" s="171" t="s">
        <v>57</v>
      </c>
      <c r="H41" s="172" t="s">
        <v>58</v>
      </c>
      <c r="I41" s="173"/>
      <c r="J41" s="174">
        <f>SUM(J32:J39)</f>
        <v>0</v>
      </c>
      <c r="K41" s="175"/>
      <c r="L41" s="150"/>
      <c r="S41" s="39"/>
      <c r="T41" s="39"/>
      <c r="U41" s="39"/>
      <c r="V41" s="39"/>
      <c r="W41" s="39"/>
      <c r="X41" s="39"/>
      <c r="Y41" s="39"/>
      <c r="Z41" s="39"/>
      <c r="AA41" s="39"/>
      <c r="AB41" s="39"/>
      <c r="AC41" s="39"/>
      <c r="AD41" s="39"/>
      <c r="AE41" s="39"/>
    </row>
    <row r="42" hidden="1" s="2" customFormat="1" ht="14.4" customHeight="1">
      <c r="A42" s="39"/>
      <c r="B42" s="176"/>
      <c r="C42" s="177"/>
      <c r="D42" s="177"/>
      <c r="E42" s="177"/>
      <c r="F42" s="177"/>
      <c r="G42" s="177"/>
      <c r="H42" s="177"/>
      <c r="I42" s="178"/>
      <c r="J42" s="177"/>
      <c r="K42" s="177"/>
      <c r="L42" s="150"/>
      <c r="S42" s="39"/>
      <c r="T42" s="39"/>
      <c r="U42" s="39"/>
      <c r="V42" s="39"/>
      <c r="W42" s="39"/>
      <c r="X42" s="39"/>
      <c r="Y42" s="39"/>
      <c r="Z42" s="39"/>
      <c r="AA42" s="39"/>
      <c r="AB42" s="39"/>
      <c r="AC42" s="39"/>
      <c r="AD42" s="39"/>
      <c r="AE42" s="39"/>
    </row>
    <row r="43" hidden="1"/>
    <row r="44" hidden="1"/>
    <row r="45" hidden="1"/>
    <row r="46" hidden="1" s="2" customFormat="1" ht="6.96" customHeight="1">
      <c r="A46" s="39"/>
      <c r="B46" s="179"/>
      <c r="C46" s="180"/>
      <c r="D46" s="180"/>
      <c r="E46" s="180"/>
      <c r="F46" s="180"/>
      <c r="G46" s="180"/>
      <c r="H46" s="180"/>
      <c r="I46" s="181"/>
      <c r="J46" s="180"/>
      <c r="K46" s="180"/>
      <c r="L46" s="150"/>
      <c r="S46" s="39"/>
      <c r="T46" s="39"/>
      <c r="U46" s="39"/>
      <c r="V46" s="39"/>
      <c r="W46" s="39"/>
      <c r="X46" s="39"/>
      <c r="Y46" s="39"/>
      <c r="Z46" s="39"/>
      <c r="AA46" s="39"/>
      <c r="AB46" s="39"/>
      <c r="AC46" s="39"/>
      <c r="AD46" s="39"/>
      <c r="AE46" s="39"/>
    </row>
    <row r="47" hidden="1" s="2" customFormat="1" ht="24.96" customHeight="1">
      <c r="A47" s="39"/>
      <c r="B47" s="40"/>
      <c r="C47" s="23" t="s">
        <v>212</v>
      </c>
      <c r="D47" s="41"/>
      <c r="E47" s="41"/>
      <c r="F47" s="41"/>
      <c r="G47" s="41"/>
      <c r="H47" s="41"/>
      <c r="I47" s="149"/>
      <c r="J47" s="41"/>
      <c r="K47" s="41"/>
      <c r="L47" s="150"/>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149"/>
      <c r="J48" s="41"/>
      <c r="K48" s="41"/>
      <c r="L48" s="150"/>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149"/>
      <c r="J49" s="41"/>
      <c r="K49" s="41"/>
      <c r="L49" s="150"/>
      <c r="S49" s="39"/>
      <c r="T49" s="39"/>
      <c r="U49" s="39"/>
      <c r="V49" s="39"/>
      <c r="W49" s="39"/>
      <c r="X49" s="39"/>
      <c r="Y49" s="39"/>
      <c r="Z49" s="39"/>
      <c r="AA49" s="39"/>
      <c r="AB49" s="39"/>
      <c r="AC49" s="39"/>
      <c r="AD49" s="39"/>
      <c r="AE49" s="39"/>
    </row>
    <row r="50" hidden="1" s="2" customFormat="1" ht="23.25" customHeight="1">
      <c r="A50" s="39"/>
      <c r="B50" s="40"/>
      <c r="C50" s="41"/>
      <c r="D50" s="41"/>
      <c r="E50" s="182" t="str">
        <f>E7</f>
        <v>Výměna kolejnic v úseku Ústí n.L. západ - Kadaň Prunéřov, Ústí n.L. západ-Bílina atd. 2020</v>
      </c>
      <c r="F50" s="32"/>
      <c r="G50" s="32"/>
      <c r="H50" s="32"/>
      <c r="I50" s="149"/>
      <c r="J50" s="41"/>
      <c r="K50" s="41"/>
      <c r="L50" s="150"/>
      <c r="S50" s="39"/>
      <c r="T50" s="39"/>
      <c r="U50" s="39"/>
      <c r="V50" s="39"/>
      <c r="W50" s="39"/>
      <c r="X50" s="39"/>
      <c r="Y50" s="39"/>
      <c r="Z50" s="39"/>
      <c r="AA50" s="39"/>
      <c r="AB50" s="39"/>
      <c r="AC50" s="39"/>
      <c r="AD50" s="39"/>
      <c r="AE50" s="39"/>
    </row>
    <row r="51" hidden="1" s="1" customFormat="1" ht="12" customHeight="1">
      <c r="B51" s="21"/>
      <c r="C51" s="32" t="s">
        <v>202</v>
      </c>
      <c r="D51" s="22"/>
      <c r="E51" s="22"/>
      <c r="F51" s="22"/>
      <c r="G51" s="22"/>
      <c r="H51" s="22"/>
      <c r="I51" s="140"/>
      <c r="J51" s="22"/>
      <c r="K51" s="22"/>
      <c r="L51" s="20"/>
    </row>
    <row r="52" hidden="1" s="2" customFormat="1" ht="16.5" customHeight="1">
      <c r="A52" s="39"/>
      <c r="B52" s="40"/>
      <c r="C52" s="41"/>
      <c r="D52" s="41"/>
      <c r="E52" s="182" t="s">
        <v>666</v>
      </c>
      <c r="F52" s="41"/>
      <c r="G52" s="41"/>
      <c r="H52" s="41"/>
      <c r="I52" s="149"/>
      <c r="J52" s="41"/>
      <c r="K52" s="41"/>
      <c r="L52" s="150"/>
      <c r="S52" s="39"/>
      <c r="T52" s="39"/>
      <c r="U52" s="39"/>
      <c r="V52" s="39"/>
      <c r="W52" s="39"/>
      <c r="X52" s="39"/>
      <c r="Y52" s="39"/>
      <c r="Z52" s="39"/>
      <c r="AA52" s="39"/>
      <c r="AB52" s="39"/>
      <c r="AC52" s="39"/>
      <c r="AD52" s="39"/>
      <c r="AE52" s="39"/>
    </row>
    <row r="53" hidden="1" s="2" customFormat="1" ht="12" customHeight="1">
      <c r="A53" s="39"/>
      <c r="B53" s="40"/>
      <c r="C53" s="32" t="s">
        <v>210</v>
      </c>
      <c r="D53" s="41"/>
      <c r="E53" s="41"/>
      <c r="F53" s="41"/>
      <c r="G53" s="41"/>
      <c r="H53" s="41"/>
      <c r="I53" s="149"/>
      <c r="J53" s="41"/>
      <c r="K53" s="41"/>
      <c r="L53" s="150"/>
      <c r="S53" s="39"/>
      <c r="T53" s="39"/>
      <c r="U53" s="39"/>
      <c r="V53" s="39"/>
      <c r="W53" s="39"/>
      <c r="X53" s="39"/>
      <c r="Y53" s="39"/>
      <c r="Z53" s="39"/>
      <c r="AA53" s="39"/>
      <c r="AB53" s="39"/>
      <c r="AC53" s="39"/>
      <c r="AD53" s="39"/>
      <c r="AE53" s="39"/>
    </row>
    <row r="54" hidden="1" s="2" customFormat="1" ht="24.75" customHeight="1">
      <c r="A54" s="39"/>
      <c r="B54" s="40"/>
      <c r="C54" s="41"/>
      <c r="D54" s="41"/>
      <c r="E54" s="71" t="str">
        <f>E11</f>
        <v>Č25 - Složení kolenic R350HT z oběhových vozů po příchodu do svařovny</v>
      </c>
      <c r="F54" s="41"/>
      <c r="G54" s="41"/>
      <c r="H54" s="41"/>
      <c r="I54" s="149"/>
      <c r="J54" s="41"/>
      <c r="K54" s="41"/>
      <c r="L54" s="150"/>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149"/>
      <c r="J55" s="41"/>
      <c r="K55" s="41"/>
      <c r="L55" s="150"/>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Obvod ST Most</v>
      </c>
      <c r="G56" s="41"/>
      <c r="H56" s="41"/>
      <c r="I56" s="152" t="s">
        <v>24</v>
      </c>
      <c r="J56" s="74" t="str">
        <f>IF(J14="","",J14)</f>
        <v>31. 1. 2019</v>
      </c>
      <c r="K56" s="41"/>
      <c r="L56" s="150"/>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149"/>
      <c r="J57" s="41"/>
      <c r="K57" s="41"/>
      <c r="L57" s="150"/>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OŘ UNL, ST Most</v>
      </c>
      <c r="G58" s="41"/>
      <c r="H58" s="41"/>
      <c r="I58" s="152" t="s">
        <v>38</v>
      </c>
      <c r="J58" s="37" t="str">
        <f>E23</f>
        <v xml:space="preserve"> </v>
      </c>
      <c r="K58" s="41"/>
      <c r="L58" s="150"/>
      <c r="S58" s="39"/>
      <c r="T58" s="39"/>
      <c r="U58" s="39"/>
      <c r="V58" s="39"/>
      <c r="W58" s="39"/>
      <c r="X58" s="39"/>
      <c r="Y58" s="39"/>
      <c r="Z58" s="39"/>
      <c r="AA58" s="39"/>
      <c r="AB58" s="39"/>
      <c r="AC58" s="39"/>
      <c r="AD58" s="39"/>
      <c r="AE58" s="39"/>
    </row>
    <row r="59" hidden="1" s="2" customFormat="1" ht="40.05" customHeight="1">
      <c r="A59" s="39"/>
      <c r="B59" s="40"/>
      <c r="C59" s="32" t="s">
        <v>36</v>
      </c>
      <c r="D59" s="41"/>
      <c r="E59" s="41"/>
      <c r="F59" s="27" t="str">
        <f>IF(E20="","",E20)</f>
        <v>Vyplň údaj</v>
      </c>
      <c r="G59" s="41"/>
      <c r="H59" s="41"/>
      <c r="I59" s="152" t="s">
        <v>42</v>
      </c>
      <c r="J59" s="37" t="str">
        <f>E26</f>
        <v>Ing. Horák Jiří, horak@szdc.cz, +420 602155923</v>
      </c>
      <c r="K59" s="41"/>
      <c r="L59" s="150"/>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149"/>
      <c r="J60" s="41"/>
      <c r="K60" s="41"/>
      <c r="L60" s="150"/>
      <c r="S60" s="39"/>
      <c r="T60" s="39"/>
      <c r="U60" s="39"/>
      <c r="V60" s="39"/>
      <c r="W60" s="39"/>
      <c r="X60" s="39"/>
      <c r="Y60" s="39"/>
      <c r="Z60" s="39"/>
      <c r="AA60" s="39"/>
      <c r="AB60" s="39"/>
      <c r="AC60" s="39"/>
      <c r="AD60" s="39"/>
      <c r="AE60" s="39"/>
    </row>
    <row r="61" hidden="1" s="2" customFormat="1" ht="29.28" customHeight="1">
      <c r="A61" s="39"/>
      <c r="B61" s="40"/>
      <c r="C61" s="183" t="s">
        <v>213</v>
      </c>
      <c r="D61" s="184"/>
      <c r="E61" s="184"/>
      <c r="F61" s="184"/>
      <c r="G61" s="184"/>
      <c r="H61" s="184"/>
      <c r="I61" s="185"/>
      <c r="J61" s="186" t="s">
        <v>214</v>
      </c>
      <c r="K61" s="184"/>
      <c r="L61" s="150"/>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149"/>
      <c r="J62" s="41"/>
      <c r="K62" s="41"/>
      <c r="L62" s="150"/>
      <c r="S62" s="39"/>
      <c r="T62" s="39"/>
      <c r="U62" s="39"/>
      <c r="V62" s="39"/>
      <c r="W62" s="39"/>
      <c r="X62" s="39"/>
      <c r="Y62" s="39"/>
      <c r="Z62" s="39"/>
      <c r="AA62" s="39"/>
      <c r="AB62" s="39"/>
      <c r="AC62" s="39"/>
      <c r="AD62" s="39"/>
      <c r="AE62" s="39"/>
    </row>
    <row r="63" hidden="1" s="2" customFormat="1" ht="22.8" customHeight="1">
      <c r="A63" s="39"/>
      <c r="B63" s="40"/>
      <c r="C63" s="187" t="s">
        <v>78</v>
      </c>
      <c r="D63" s="41"/>
      <c r="E63" s="41"/>
      <c r="F63" s="41"/>
      <c r="G63" s="41"/>
      <c r="H63" s="41"/>
      <c r="I63" s="149"/>
      <c r="J63" s="104">
        <f>J86</f>
        <v>0</v>
      </c>
      <c r="K63" s="41"/>
      <c r="L63" s="150"/>
      <c r="S63" s="39"/>
      <c r="T63" s="39"/>
      <c r="U63" s="39"/>
      <c r="V63" s="39"/>
      <c r="W63" s="39"/>
      <c r="X63" s="39"/>
      <c r="Y63" s="39"/>
      <c r="Z63" s="39"/>
      <c r="AA63" s="39"/>
      <c r="AB63" s="39"/>
      <c r="AC63" s="39"/>
      <c r="AD63" s="39"/>
      <c r="AE63" s="39"/>
      <c r="AU63" s="17" t="s">
        <v>215</v>
      </c>
    </row>
    <row r="64" hidden="1" s="9" customFormat="1" ht="24.96" customHeight="1">
      <c r="A64" s="9"/>
      <c r="B64" s="188"/>
      <c r="C64" s="189"/>
      <c r="D64" s="190" t="s">
        <v>218</v>
      </c>
      <c r="E64" s="191"/>
      <c r="F64" s="191"/>
      <c r="G64" s="191"/>
      <c r="H64" s="191"/>
      <c r="I64" s="192"/>
      <c r="J64" s="193">
        <f>J87</f>
        <v>0</v>
      </c>
      <c r="K64" s="189"/>
      <c r="L64" s="194"/>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149"/>
      <c r="J65" s="41"/>
      <c r="K65" s="41"/>
      <c r="L65" s="150"/>
      <c r="S65" s="39"/>
      <c r="T65" s="39"/>
      <c r="U65" s="39"/>
      <c r="V65" s="39"/>
      <c r="W65" s="39"/>
      <c r="X65" s="39"/>
      <c r="Y65" s="39"/>
      <c r="Z65" s="39"/>
      <c r="AA65" s="39"/>
      <c r="AB65" s="39"/>
      <c r="AC65" s="39"/>
      <c r="AD65" s="39"/>
      <c r="AE65" s="39"/>
    </row>
    <row r="66" hidden="1" s="2" customFormat="1" ht="6.96" customHeight="1">
      <c r="A66" s="39"/>
      <c r="B66" s="61"/>
      <c r="C66" s="62"/>
      <c r="D66" s="62"/>
      <c r="E66" s="62"/>
      <c r="F66" s="62"/>
      <c r="G66" s="62"/>
      <c r="H66" s="62"/>
      <c r="I66" s="178"/>
      <c r="J66" s="62"/>
      <c r="K66" s="62"/>
      <c r="L66" s="150"/>
      <c r="S66" s="39"/>
      <c r="T66" s="39"/>
      <c r="U66" s="39"/>
      <c r="V66" s="39"/>
      <c r="W66" s="39"/>
      <c r="X66" s="39"/>
      <c r="Y66" s="39"/>
      <c r="Z66" s="39"/>
      <c r="AA66" s="39"/>
      <c r="AB66" s="39"/>
      <c r="AC66" s="39"/>
      <c r="AD66" s="39"/>
      <c r="AE66" s="39"/>
    </row>
    <row r="67" hidden="1"/>
    <row r="68" hidden="1"/>
    <row r="69" hidden="1"/>
    <row r="70" s="2" customFormat="1" ht="6.96" customHeight="1">
      <c r="A70" s="39"/>
      <c r="B70" s="63"/>
      <c r="C70" s="64"/>
      <c r="D70" s="64"/>
      <c r="E70" s="64"/>
      <c r="F70" s="64"/>
      <c r="G70" s="64"/>
      <c r="H70" s="64"/>
      <c r="I70" s="181"/>
      <c r="J70" s="64"/>
      <c r="K70" s="64"/>
      <c r="L70" s="150"/>
      <c r="S70" s="39"/>
      <c r="T70" s="39"/>
      <c r="U70" s="39"/>
      <c r="V70" s="39"/>
      <c r="W70" s="39"/>
      <c r="X70" s="39"/>
      <c r="Y70" s="39"/>
      <c r="Z70" s="39"/>
      <c r="AA70" s="39"/>
      <c r="AB70" s="39"/>
      <c r="AC70" s="39"/>
      <c r="AD70" s="39"/>
      <c r="AE70" s="39"/>
    </row>
    <row r="71" s="2" customFormat="1" ht="24.96" customHeight="1">
      <c r="A71" s="39"/>
      <c r="B71" s="40"/>
      <c r="C71" s="23" t="s">
        <v>220</v>
      </c>
      <c r="D71" s="41"/>
      <c r="E71" s="41"/>
      <c r="F71" s="41"/>
      <c r="G71" s="41"/>
      <c r="H71" s="41"/>
      <c r="I71" s="149"/>
      <c r="J71" s="41"/>
      <c r="K71" s="41"/>
      <c r="L71" s="150"/>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49"/>
      <c r="J72" s="41"/>
      <c r="K72" s="41"/>
      <c r="L72" s="150"/>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149"/>
      <c r="J73" s="41"/>
      <c r="K73" s="41"/>
      <c r="L73" s="150"/>
      <c r="S73" s="39"/>
      <c r="T73" s="39"/>
      <c r="U73" s="39"/>
      <c r="V73" s="39"/>
      <c r="W73" s="39"/>
      <c r="X73" s="39"/>
      <c r="Y73" s="39"/>
      <c r="Z73" s="39"/>
      <c r="AA73" s="39"/>
      <c r="AB73" s="39"/>
      <c r="AC73" s="39"/>
      <c r="AD73" s="39"/>
      <c r="AE73" s="39"/>
    </row>
    <row r="74" s="2" customFormat="1" ht="23.25" customHeight="1">
      <c r="A74" s="39"/>
      <c r="B74" s="40"/>
      <c r="C74" s="41"/>
      <c r="D74" s="41"/>
      <c r="E74" s="182" t="str">
        <f>E7</f>
        <v>Výměna kolejnic v úseku Ústí n.L. západ - Kadaň Prunéřov, Ústí n.L. západ-Bílina atd. 2020</v>
      </c>
      <c r="F74" s="32"/>
      <c r="G74" s="32"/>
      <c r="H74" s="32"/>
      <c r="I74" s="149"/>
      <c r="J74" s="41"/>
      <c r="K74" s="41"/>
      <c r="L74" s="150"/>
      <c r="S74" s="39"/>
      <c r="T74" s="39"/>
      <c r="U74" s="39"/>
      <c r="V74" s="39"/>
      <c r="W74" s="39"/>
      <c r="X74" s="39"/>
      <c r="Y74" s="39"/>
      <c r="Z74" s="39"/>
      <c r="AA74" s="39"/>
      <c r="AB74" s="39"/>
      <c r="AC74" s="39"/>
      <c r="AD74" s="39"/>
      <c r="AE74" s="39"/>
    </row>
    <row r="75" s="1" customFormat="1" ht="12" customHeight="1">
      <c r="B75" s="21"/>
      <c r="C75" s="32" t="s">
        <v>202</v>
      </c>
      <c r="D75" s="22"/>
      <c r="E75" s="22"/>
      <c r="F75" s="22"/>
      <c r="G75" s="22"/>
      <c r="H75" s="22"/>
      <c r="I75" s="140"/>
      <c r="J75" s="22"/>
      <c r="K75" s="22"/>
      <c r="L75" s="20"/>
    </row>
    <row r="76" s="2" customFormat="1" ht="16.5" customHeight="1">
      <c r="A76" s="39"/>
      <c r="B76" s="40"/>
      <c r="C76" s="41"/>
      <c r="D76" s="41"/>
      <c r="E76" s="182" t="s">
        <v>666</v>
      </c>
      <c r="F76" s="41"/>
      <c r="G76" s="41"/>
      <c r="H76" s="41"/>
      <c r="I76" s="149"/>
      <c r="J76" s="41"/>
      <c r="K76" s="41"/>
      <c r="L76" s="150"/>
      <c r="S76" s="39"/>
      <c r="T76" s="39"/>
      <c r="U76" s="39"/>
      <c r="V76" s="39"/>
      <c r="W76" s="39"/>
      <c r="X76" s="39"/>
      <c r="Y76" s="39"/>
      <c r="Z76" s="39"/>
      <c r="AA76" s="39"/>
      <c r="AB76" s="39"/>
      <c r="AC76" s="39"/>
      <c r="AD76" s="39"/>
      <c r="AE76" s="39"/>
    </row>
    <row r="77" s="2" customFormat="1" ht="12" customHeight="1">
      <c r="A77" s="39"/>
      <c r="B77" s="40"/>
      <c r="C77" s="32" t="s">
        <v>210</v>
      </c>
      <c r="D77" s="41"/>
      <c r="E77" s="41"/>
      <c r="F77" s="41"/>
      <c r="G77" s="41"/>
      <c r="H77" s="41"/>
      <c r="I77" s="149"/>
      <c r="J77" s="41"/>
      <c r="K77" s="41"/>
      <c r="L77" s="150"/>
      <c r="S77" s="39"/>
      <c r="T77" s="39"/>
      <c r="U77" s="39"/>
      <c r="V77" s="39"/>
      <c r="W77" s="39"/>
      <c r="X77" s="39"/>
      <c r="Y77" s="39"/>
      <c r="Z77" s="39"/>
      <c r="AA77" s="39"/>
      <c r="AB77" s="39"/>
      <c r="AC77" s="39"/>
      <c r="AD77" s="39"/>
      <c r="AE77" s="39"/>
    </row>
    <row r="78" s="2" customFormat="1" ht="24.75" customHeight="1">
      <c r="A78" s="39"/>
      <c r="B78" s="40"/>
      <c r="C78" s="41"/>
      <c r="D78" s="41"/>
      <c r="E78" s="71" t="str">
        <f>E11</f>
        <v>Č25 - Složení kolenic R350HT z oběhových vozů po příchodu do svařovny</v>
      </c>
      <c r="F78" s="41"/>
      <c r="G78" s="41"/>
      <c r="H78" s="41"/>
      <c r="I78" s="149"/>
      <c r="J78" s="41"/>
      <c r="K78" s="41"/>
      <c r="L78" s="150"/>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49"/>
      <c r="J79" s="41"/>
      <c r="K79" s="41"/>
      <c r="L79" s="150"/>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Obvod ST Most</v>
      </c>
      <c r="G80" s="41"/>
      <c r="H80" s="41"/>
      <c r="I80" s="152" t="s">
        <v>24</v>
      </c>
      <c r="J80" s="74" t="str">
        <f>IF(J14="","",J14)</f>
        <v>31. 1. 2019</v>
      </c>
      <c r="K80" s="41"/>
      <c r="L80" s="150"/>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9"/>
      <c r="J81" s="41"/>
      <c r="K81" s="41"/>
      <c r="L81" s="150"/>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OŘ UNL, ST Most</v>
      </c>
      <c r="G82" s="41"/>
      <c r="H82" s="41"/>
      <c r="I82" s="152" t="s">
        <v>38</v>
      </c>
      <c r="J82" s="37" t="str">
        <f>E23</f>
        <v xml:space="preserve"> </v>
      </c>
      <c r="K82" s="41"/>
      <c r="L82" s="150"/>
      <c r="S82" s="39"/>
      <c r="T82" s="39"/>
      <c r="U82" s="39"/>
      <c r="V82" s="39"/>
      <c r="W82" s="39"/>
      <c r="X82" s="39"/>
      <c r="Y82" s="39"/>
      <c r="Z82" s="39"/>
      <c r="AA82" s="39"/>
      <c r="AB82" s="39"/>
      <c r="AC82" s="39"/>
      <c r="AD82" s="39"/>
      <c r="AE82" s="39"/>
    </row>
    <row r="83" s="2" customFormat="1" ht="40.05" customHeight="1">
      <c r="A83" s="39"/>
      <c r="B83" s="40"/>
      <c r="C83" s="32" t="s">
        <v>36</v>
      </c>
      <c r="D83" s="41"/>
      <c r="E83" s="41"/>
      <c r="F83" s="27" t="str">
        <f>IF(E20="","",E20)</f>
        <v>Vyplň údaj</v>
      </c>
      <c r="G83" s="41"/>
      <c r="H83" s="41"/>
      <c r="I83" s="152" t="s">
        <v>42</v>
      </c>
      <c r="J83" s="37" t="str">
        <f>E26</f>
        <v>Ing. Horák Jiří, horak@szdc.cz, +420 602155923</v>
      </c>
      <c r="K83" s="41"/>
      <c r="L83" s="150"/>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49"/>
      <c r="J84" s="41"/>
      <c r="K84" s="41"/>
      <c r="L84" s="150"/>
      <c r="S84" s="39"/>
      <c r="T84" s="39"/>
      <c r="U84" s="39"/>
      <c r="V84" s="39"/>
      <c r="W84" s="39"/>
      <c r="X84" s="39"/>
      <c r="Y84" s="39"/>
      <c r="Z84" s="39"/>
      <c r="AA84" s="39"/>
      <c r="AB84" s="39"/>
      <c r="AC84" s="39"/>
      <c r="AD84" s="39"/>
      <c r="AE84" s="39"/>
    </row>
    <row r="85" s="11" customFormat="1" ht="29.28" customHeight="1">
      <c r="A85" s="201"/>
      <c r="B85" s="202"/>
      <c r="C85" s="203" t="s">
        <v>221</v>
      </c>
      <c r="D85" s="204" t="s">
        <v>65</v>
      </c>
      <c r="E85" s="204" t="s">
        <v>61</v>
      </c>
      <c r="F85" s="204" t="s">
        <v>62</v>
      </c>
      <c r="G85" s="204" t="s">
        <v>222</v>
      </c>
      <c r="H85" s="204" t="s">
        <v>223</v>
      </c>
      <c r="I85" s="205" t="s">
        <v>224</v>
      </c>
      <c r="J85" s="204" t="s">
        <v>214</v>
      </c>
      <c r="K85" s="206" t="s">
        <v>225</v>
      </c>
      <c r="L85" s="207"/>
      <c r="M85" s="94" t="s">
        <v>39</v>
      </c>
      <c r="N85" s="95" t="s">
        <v>50</v>
      </c>
      <c r="O85" s="95" t="s">
        <v>226</v>
      </c>
      <c r="P85" s="95" t="s">
        <v>227</v>
      </c>
      <c r="Q85" s="95" t="s">
        <v>228</v>
      </c>
      <c r="R85" s="95" t="s">
        <v>229</v>
      </c>
      <c r="S85" s="95" t="s">
        <v>230</v>
      </c>
      <c r="T85" s="96" t="s">
        <v>231</v>
      </c>
      <c r="U85" s="201"/>
      <c r="V85" s="201"/>
      <c r="W85" s="201"/>
      <c r="X85" s="201"/>
      <c r="Y85" s="201"/>
      <c r="Z85" s="201"/>
      <c r="AA85" s="201"/>
      <c r="AB85" s="201"/>
      <c r="AC85" s="201"/>
      <c r="AD85" s="201"/>
      <c r="AE85" s="201"/>
    </row>
    <row r="86" s="2" customFormat="1" ht="22.8" customHeight="1">
      <c r="A86" s="39"/>
      <c r="B86" s="40"/>
      <c r="C86" s="101" t="s">
        <v>232</v>
      </c>
      <c r="D86" s="41"/>
      <c r="E86" s="41"/>
      <c r="F86" s="41"/>
      <c r="G86" s="41"/>
      <c r="H86" s="41"/>
      <c r="I86" s="149"/>
      <c r="J86" s="208">
        <f>BK86</f>
        <v>0</v>
      </c>
      <c r="K86" s="41"/>
      <c r="L86" s="45"/>
      <c r="M86" s="97"/>
      <c r="N86" s="209"/>
      <c r="O86" s="98"/>
      <c r="P86" s="210">
        <f>P87</f>
        <v>0</v>
      </c>
      <c r="Q86" s="98"/>
      <c r="R86" s="210">
        <f>R87</f>
        <v>0</v>
      </c>
      <c r="S86" s="98"/>
      <c r="T86" s="211">
        <f>T87</f>
        <v>0</v>
      </c>
      <c r="U86" s="39"/>
      <c r="V86" s="39"/>
      <c r="W86" s="39"/>
      <c r="X86" s="39"/>
      <c r="Y86" s="39"/>
      <c r="Z86" s="39"/>
      <c r="AA86" s="39"/>
      <c r="AB86" s="39"/>
      <c r="AC86" s="39"/>
      <c r="AD86" s="39"/>
      <c r="AE86" s="39"/>
      <c r="AT86" s="17" t="s">
        <v>79</v>
      </c>
      <c r="AU86" s="17" t="s">
        <v>215</v>
      </c>
      <c r="BK86" s="212">
        <f>BK87</f>
        <v>0</v>
      </c>
    </row>
    <row r="87" s="12" customFormat="1" ht="25.92" customHeight="1">
      <c r="A87" s="12"/>
      <c r="B87" s="213"/>
      <c r="C87" s="214"/>
      <c r="D87" s="215" t="s">
        <v>79</v>
      </c>
      <c r="E87" s="216" t="s">
        <v>384</v>
      </c>
      <c r="F87" s="216" t="s">
        <v>385</v>
      </c>
      <c r="G87" s="214"/>
      <c r="H87" s="214"/>
      <c r="I87" s="217"/>
      <c r="J87" s="218">
        <f>BK87</f>
        <v>0</v>
      </c>
      <c r="K87" s="214"/>
      <c r="L87" s="219"/>
      <c r="M87" s="220"/>
      <c r="N87" s="221"/>
      <c r="O87" s="221"/>
      <c r="P87" s="222">
        <f>SUM(P88:P92)</f>
        <v>0</v>
      </c>
      <c r="Q87" s="221"/>
      <c r="R87" s="222">
        <f>SUM(R88:R92)</f>
        <v>0</v>
      </c>
      <c r="S87" s="221"/>
      <c r="T87" s="223">
        <f>SUM(T88:T92)</f>
        <v>0</v>
      </c>
      <c r="U87" s="12"/>
      <c r="V87" s="12"/>
      <c r="W87" s="12"/>
      <c r="X87" s="12"/>
      <c r="Y87" s="12"/>
      <c r="Z87" s="12"/>
      <c r="AA87" s="12"/>
      <c r="AB87" s="12"/>
      <c r="AC87" s="12"/>
      <c r="AD87" s="12"/>
      <c r="AE87" s="12"/>
      <c r="AR87" s="224" t="s">
        <v>242</v>
      </c>
      <c r="AT87" s="225" t="s">
        <v>79</v>
      </c>
      <c r="AU87" s="225" t="s">
        <v>80</v>
      </c>
      <c r="AY87" s="224" t="s">
        <v>235</v>
      </c>
      <c r="BK87" s="226">
        <f>SUM(BK88:BK92)</f>
        <v>0</v>
      </c>
    </row>
    <row r="88" s="2" customFormat="1" ht="21.75" customHeight="1">
      <c r="A88" s="39"/>
      <c r="B88" s="40"/>
      <c r="C88" s="229" t="s">
        <v>87</v>
      </c>
      <c r="D88" s="229" t="s">
        <v>238</v>
      </c>
      <c r="E88" s="230" t="s">
        <v>535</v>
      </c>
      <c r="F88" s="231" t="s">
        <v>536</v>
      </c>
      <c r="G88" s="232" t="s">
        <v>182</v>
      </c>
      <c r="H88" s="233">
        <v>177.804</v>
      </c>
      <c r="I88" s="234"/>
      <c r="J88" s="235">
        <f>ROUND(I88*H88,2)</f>
        <v>0</v>
      </c>
      <c r="K88" s="231" t="s">
        <v>241</v>
      </c>
      <c r="L88" s="45"/>
      <c r="M88" s="236" t="s">
        <v>39</v>
      </c>
      <c r="N88" s="237" t="s">
        <v>53</v>
      </c>
      <c r="O88" s="86"/>
      <c r="P88" s="238">
        <f>O88*H88</f>
        <v>0</v>
      </c>
      <c r="Q88" s="238">
        <v>0</v>
      </c>
      <c r="R88" s="238">
        <f>Q88*H88</f>
        <v>0</v>
      </c>
      <c r="S88" s="238">
        <v>0</v>
      </c>
      <c r="T88" s="239">
        <f>S88*H88</f>
        <v>0</v>
      </c>
      <c r="U88" s="39"/>
      <c r="V88" s="39"/>
      <c r="W88" s="39"/>
      <c r="X88" s="39"/>
      <c r="Y88" s="39"/>
      <c r="Z88" s="39"/>
      <c r="AA88" s="39"/>
      <c r="AB88" s="39"/>
      <c r="AC88" s="39"/>
      <c r="AD88" s="39"/>
      <c r="AE88" s="39"/>
      <c r="AR88" s="240" t="s">
        <v>389</v>
      </c>
      <c r="AT88" s="240" t="s">
        <v>238</v>
      </c>
      <c r="AU88" s="240" t="s">
        <v>87</v>
      </c>
      <c r="AY88" s="17" t="s">
        <v>235</v>
      </c>
      <c r="BE88" s="241">
        <f>IF(N88="základní",J88,0)</f>
        <v>0</v>
      </c>
      <c r="BF88" s="241">
        <f>IF(N88="snížená",J88,0)</f>
        <v>0</v>
      </c>
      <c r="BG88" s="241">
        <f>IF(N88="zákl. přenesená",J88,0)</f>
        <v>0</v>
      </c>
      <c r="BH88" s="241">
        <f>IF(N88="sníž. přenesená",J88,0)</f>
        <v>0</v>
      </c>
      <c r="BI88" s="241">
        <f>IF(N88="nulová",J88,0)</f>
        <v>0</v>
      </c>
      <c r="BJ88" s="17" t="s">
        <v>242</v>
      </c>
      <c r="BK88" s="241">
        <f>ROUND(I88*H88,2)</f>
        <v>0</v>
      </c>
      <c r="BL88" s="17" t="s">
        <v>389</v>
      </c>
      <c r="BM88" s="240" t="s">
        <v>962</v>
      </c>
    </row>
    <row r="89" s="2" customFormat="1">
      <c r="A89" s="39"/>
      <c r="B89" s="40"/>
      <c r="C89" s="41"/>
      <c r="D89" s="242" t="s">
        <v>244</v>
      </c>
      <c r="E89" s="41"/>
      <c r="F89" s="243" t="s">
        <v>538</v>
      </c>
      <c r="G89" s="41"/>
      <c r="H89" s="41"/>
      <c r="I89" s="149"/>
      <c r="J89" s="41"/>
      <c r="K89" s="41"/>
      <c r="L89" s="45"/>
      <c r="M89" s="244"/>
      <c r="N89" s="245"/>
      <c r="O89" s="86"/>
      <c r="P89" s="86"/>
      <c r="Q89" s="86"/>
      <c r="R89" s="86"/>
      <c r="S89" s="86"/>
      <c r="T89" s="87"/>
      <c r="U89" s="39"/>
      <c r="V89" s="39"/>
      <c r="W89" s="39"/>
      <c r="X89" s="39"/>
      <c r="Y89" s="39"/>
      <c r="Z89" s="39"/>
      <c r="AA89" s="39"/>
      <c r="AB89" s="39"/>
      <c r="AC89" s="39"/>
      <c r="AD89" s="39"/>
      <c r="AE89" s="39"/>
      <c r="AT89" s="17" t="s">
        <v>244</v>
      </c>
      <c r="AU89" s="17" t="s">
        <v>87</v>
      </c>
    </row>
    <row r="90" s="2" customFormat="1">
      <c r="A90" s="39"/>
      <c r="B90" s="40"/>
      <c r="C90" s="41"/>
      <c r="D90" s="242" t="s">
        <v>246</v>
      </c>
      <c r="E90" s="41"/>
      <c r="F90" s="246" t="s">
        <v>539</v>
      </c>
      <c r="G90" s="41"/>
      <c r="H90" s="41"/>
      <c r="I90" s="149"/>
      <c r="J90" s="41"/>
      <c r="K90" s="41"/>
      <c r="L90" s="45"/>
      <c r="M90" s="244"/>
      <c r="N90" s="245"/>
      <c r="O90" s="86"/>
      <c r="P90" s="86"/>
      <c r="Q90" s="86"/>
      <c r="R90" s="86"/>
      <c r="S90" s="86"/>
      <c r="T90" s="87"/>
      <c r="U90" s="39"/>
      <c r="V90" s="39"/>
      <c r="W90" s="39"/>
      <c r="X90" s="39"/>
      <c r="Y90" s="39"/>
      <c r="Z90" s="39"/>
      <c r="AA90" s="39"/>
      <c r="AB90" s="39"/>
      <c r="AC90" s="39"/>
      <c r="AD90" s="39"/>
      <c r="AE90" s="39"/>
      <c r="AT90" s="17" t="s">
        <v>246</v>
      </c>
      <c r="AU90" s="17" t="s">
        <v>87</v>
      </c>
    </row>
    <row r="91" s="13" customFormat="1">
      <c r="A91" s="13"/>
      <c r="B91" s="247"/>
      <c r="C91" s="248"/>
      <c r="D91" s="242" t="s">
        <v>248</v>
      </c>
      <c r="E91" s="249" t="s">
        <v>39</v>
      </c>
      <c r="F91" s="250" t="s">
        <v>963</v>
      </c>
      <c r="G91" s="248"/>
      <c r="H91" s="251">
        <v>177.804</v>
      </c>
      <c r="I91" s="252"/>
      <c r="J91" s="248"/>
      <c r="K91" s="248"/>
      <c r="L91" s="253"/>
      <c r="M91" s="254"/>
      <c r="N91" s="255"/>
      <c r="O91" s="255"/>
      <c r="P91" s="255"/>
      <c r="Q91" s="255"/>
      <c r="R91" s="255"/>
      <c r="S91" s="255"/>
      <c r="T91" s="256"/>
      <c r="U91" s="13"/>
      <c r="V91" s="13"/>
      <c r="W91" s="13"/>
      <c r="X91" s="13"/>
      <c r="Y91" s="13"/>
      <c r="Z91" s="13"/>
      <c r="AA91" s="13"/>
      <c r="AB91" s="13"/>
      <c r="AC91" s="13"/>
      <c r="AD91" s="13"/>
      <c r="AE91" s="13"/>
      <c r="AT91" s="257" t="s">
        <v>248</v>
      </c>
      <c r="AU91" s="257" t="s">
        <v>87</v>
      </c>
      <c r="AV91" s="13" t="s">
        <v>89</v>
      </c>
      <c r="AW91" s="13" t="s">
        <v>41</v>
      </c>
      <c r="AX91" s="13" t="s">
        <v>80</v>
      </c>
      <c r="AY91" s="257" t="s">
        <v>235</v>
      </c>
    </row>
    <row r="92" s="14" customFormat="1">
      <c r="A92" s="14"/>
      <c r="B92" s="258"/>
      <c r="C92" s="259"/>
      <c r="D92" s="242" t="s">
        <v>248</v>
      </c>
      <c r="E92" s="260" t="s">
        <v>39</v>
      </c>
      <c r="F92" s="261" t="s">
        <v>250</v>
      </c>
      <c r="G92" s="259"/>
      <c r="H92" s="262">
        <v>177.804</v>
      </c>
      <c r="I92" s="263"/>
      <c r="J92" s="259"/>
      <c r="K92" s="259"/>
      <c r="L92" s="264"/>
      <c r="M92" s="279"/>
      <c r="N92" s="280"/>
      <c r="O92" s="280"/>
      <c r="P92" s="280"/>
      <c r="Q92" s="280"/>
      <c r="R92" s="280"/>
      <c r="S92" s="280"/>
      <c r="T92" s="281"/>
      <c r="U92" s="14"/>
      <c r="V92" s="14"/>
      <c r="W92" s="14"/>
      <c r="X92" s="14"/>
      <c r="Y92" s="14"/>
      <c r="Z92" s="14"/>
      <c r="AA92" s="14"/>
      <c r="AB92" s="14"/>
      <c r="AC92" s="14"/>
      <c r="AD92" s="14"/>
      <c r="AE92" s="14"/>
      <c r="AT92" s="268" t="s">
        <v>248</v>
      </c>
      <c r="AU92" s="268" t="s">
        <v>87</v>
      </c>
      <c r="AV92" s="14" t="s">
        <v>242</v>
      </c>
      <c r="AW92" s="14" t="s">
        <v>41</v>
      </c>
      <c r="AX92" s="14" t="s">
        <v>87</v>
      </c>
      <c r="AY92" s="268" t="s">
        <v>235</v>
      </c>
    </row>
    <row r="93" s="2" customFormat="1" ht="6.96" customHeight="1">
      <c r="A93" s="39"/>
      <c r="B93" s="61"/>
      <c r="C93" s="62"/>
      <c r="D93" s="62"/>
      <c r="E93" s="62"/>
      <c r="F93" s="62"/>
      <c r="G93" s="62"/>
      <c r="H93" s="62"/>
      <c r="I93" s="178"/>
      <c r="J93" s="62"/>
      <c r="K93" s="62"/>
      <c r="L93" s="45"/>
      <c r="M93" s="39"/>
      <c r="O93" s="39"/>
      <c r="P93" s="39"/>
      <c r="Q93" s="39"/>
      <c r="R93" s="39"/>
      <c r="S93" s="39"/>
      <c r="T93" s="39"/>
      <c r="U93" s="39"/>
      <c r="V93" s="39"/>
      <c r="W93" s="39"/>
      <c r="X93" s="39"/>
      <c r="Y93" s="39"/>
      <c r="Z93" s="39"/>
      <c r="AA93" s="39"/>
      <c r="AB93" s="39"/>
      <c r="AC93" s="39"/>
      <c r="AD93" s="39"/>
      <c r="AE93" s="39"/>
    </row>
  </sheetData>
  <sheetProtection sheet="1" autoFilter="0" formatColumns="0" formatRows="0" objects="1" scenarios="1" spinCount="100000" saltValue="7ZDZSCVhI35Ajcqh2o1r+NhARCwZw4v7Ip+4mrR+5TbGHEtypSUrHjiLfZOl8TrYdzdys811RpgbMlj1mQXG3Q==" hashValue="uD4vN72gqrUpSij6lZFamTMlDg7Un7SMeVPF4r/j/fmRTnMNYvGolbgYEGTimb6GBn0Ccit5SBsd46zWOkDqSw==" algorithmName="SHA-512" password="CC35"/>
  <autoFilter ref="C85:K92"/>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2020-02-06T13:43:03Z</dcterms:created>
  <dcterms:modified xsi:type="dcterms:W3CDTF">2020-02-06T13:43:41Z</dcterms:modified>
</cp:coreProperties>
</file>